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OneDrive\Exam 5\Student Notes\"/>
    </mc:Choice>
  </mc:AlternateContent>
  <bookViews>
    <workbookView xWindow="0" yWindow="0" windowWidth="24000" windowHeight="9735"/>
  </bookViews>
  <sheets>
    <sheet name="Spring19,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1" l="1"/>
  <c r="P15" i="1"/>
  <c r="Q14" i="1"/>
  <c r="Q16" i="1" s="1"/>
  <c r="P14" i="1"/>
  <c r="R13" i="1"/>
  <c r="R16" i="1" s="1"/>
  <c r="Q13" i="1"/>
  <c r="P13" i="1"/>
  <c r="Y10" i="1"/>
  <c r="Z18" i="1" s="1"/>
  <c r="T10" i="1"/>
  <c r="Z9" i="1"/>
  <c r="Y9" i="1"/>
  <c r="U9" i="1"/>
  <c r="T9" i="1"/>
  <c r="AA8" i="1"/>
  <c r="Z8" i="1"/>
  <c r="AA14" i="1" s="1"/>
  <c r="Y8" i="1"/>
  <c r="V8" i="1"/>
  <c r="U8" i="1"/>
  <c r="T8" i="1"/>
  <c r="U14" i="1" s="1"/>
  <c r="AB7" i="1"/>
  <c r="AA7" i="1"/>
  <c r="Z7" i="1"/>
  <c r="Y7" i="1"/>
  <c r="Z13" i="1" s="1"/>
  <c r="W7" i="1"/>
  <c r="V7" i="1"/>
  <c r="U7" i="1"/>
  <c r="T7" i="1"/>
  <c r="U13" i="1" s="1"/>
  <c r="AB13" i="1" l="1"/>
  <c r="AB16" i="1" s="1"/>
  <c r="AB17" i="1" s="1"/>
  <c r="U15" i="1"/>
  <c r="V13" i="1"/>
  <c r="AA13" i="1"/>
  <c r="AA16" i="1" s="1"/>
  <c r="AA17" i="1" s="1"/>
  <c r="V14" i="1"/>
  <c r="W13" i="1"/>
  <c r="W16" i="1" s="1"/>
  <c r="W17" i="1" s="1"/>
  <c r="U16" i="1"/>
  <c r="P16" i="1"/>
  <c r="P17" i="1" s="1"/>
  <c r="P19" i="1" s="1"/>
  <c r="Z15" i="1"/>
  <c r="Z14" i="1"/>
  <c r="Z16" i="1" s="1"/>
  <c r="Z17" i="1" l="1"/>
  <c r="Z19" i="1" s="1"/>
  <c r="AB19" i="1" s="1"/>
  <c r="R17" i="1"/>
  <c r="U17" i="1"/>
  <c r="U18" i="1" s="1"/>
  <c r="U19" i="1" s="1"/>
  <c r="V16" i="1"/>
  <c r="V17" i="1" s="1"/>
  <c r="Q17" i="1" l="1"/>
</calcChain>
</file>

<file path=xl/sharedStrings.xml><?xml version="1.0" encoding="utf-8"?>
<sst xmlns="http://schemas.openxmlformats.org/spreadsheetml/2006/main" count="33" uniqueCount="19">
  <si>
    <t>pd clms</t>
  </si>
  <si>
    <t>pd alae</t>
  </si>
  <si>
    <t>clms+alae</t>
  </si>
  <si>
    <t>1;2</t>
  </si>
  <si>
    <t>2;3</t>
  </si>
  <si>
    <t>3;4</t>
  </si>
  <si>
    <t>avg</t>
  </si>
  <si>
    <t>cdf</t>
  </si>
  <si>
    <t>ult ratio</t>
  </si>
  <si>
    <t>ult alae</t>
  </si>
  <si>
    <t>alae/clms</t>
  </si>
  <si>
    <t>highly leveraged CDFs and ultimate is higher than the ratio estimate.</t>
  </si>
  <si>
    <t>Solution by MG</t>
  </si>
  <si>
    <t>Development of (paid ALAE) only</t>
  </si>
  <si>
    <t>Development of (paid claims + paid ALAE)</t>
  </si>
  <si>
    <t>Ratio method</t>
  </si>
  <si>
    <t>highly leveraged CDFs and ultimate is much higher than the ratio estimate.</t>
  </si>
  <si>
    <t>latest LDF seems high, but there are only a few data points, so use the average:</t>
  </si>
  <si>
    <t>ult clms+alae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</si>
</sst>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000_);_(* \(#,##0.0000\);_(* &quot;-&quot;??_);_(@_)"/>
    <numFmt numFmtId="166" formatCode="_(* #,##0.000_);_(* \(#,##0.000\);_(* &quot;-&quot;??_);_(@_)"/>
    <numFmt numFmtId="167" formatCode="&quot;$&quot;#,##0"/>
    <numFmt numFmtId="168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5" fontId="0" fillId="0" borderId="0" xfId="1" applyNumberFormat="1" applyFont="1"/>
    <xf numFmtId="164" fontId="0" fillId="0" borderId="0" xfId="1" applyFont="1"/>
    <xf numFmtId="166" fontId="0" fillId="0" borderId="0" xfId="1" applyNumberFormat="1" applyFont="1"/>
    <xf numFmtId="164" fontId="0" fillId="0" borderId="0" xfId="0" applyNumberFormat="1"/>
    <xf numFmtId="166" fontId="0" fillId="0" borderId="0" xfId="0" applyNumberFormat="1"/>
    <xf numFmtId="0" fontId="0" fillId="2" borderId="0" xfId="0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0" fillId="5" borderId="0" xfId="0" applyFill="1"/>
    <xf numFmtId="0" fontId="0" fillId="3" borderId="0" xfId="0" applyFill="1"/>
    <xf numFmtId="165" fontId="0" fillId="0" borderId="0" xfId="0" applyNumberFormat="1"/>
    <xf numFmtId="168" fontId="0" fillId="0" borderId="0" xfId="1" applyNumberFormat="1" applyFont="1"/>
    <xf numFmtId="0" fontId="0" fillId="5" borderId="0" xfId="0" applyFont="1" applyFill="1"/>
    <xf numFmtId="167" fontId="0" fillId="5" borderId="0" xfId="0" applyNumberFormat="1" applyFont="1" applyFill="1"/>
    <xf numFmtId="0" fontId="0" fillId="4" borderId="0" xfId="0" applyFont="1" applyFill="1"/>
    <xf numFmtId="167" fontId="0" fillId="4" borderId="0" xfId="0" applyNumberFormat="1" applyFont="1" applyFill="1"/>
    <xf numFmtId="167" fontId="0" fillId="4" borderId="0" xfId="0" applyNumberFormat="1" applyFont="1" applyFill="1" applyAlignment="1">
      <alignment horizontal="center"/>
    </xf>
    <xf numFmtId="0" fontId="0" fillId="3" borderId="0" xfId="0" applyFont="1" applyFill="1"/>
    <xf numFmtId="167" fontId="0" fillId="3" borderId="0" xfId="0" applyNumberFormat="1" applyFont="1" applyFill="1"/>
    <xf numFmtId="0" fontId="3" fillId="5" borderId="0" xfId="0" applyFont="1" applyFill="1"/>
    <xf numFmtId="0" fontId="3" fillId="4" borderId="0" xfId="0" applyFont="1" applyFill="1"/>
    <xf numFmtId="0" fontId="3" fillId="0" borderId="0" xfId="0" applyFont="1" applyAlignment="1">
      <alignment horizontal="right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45721</xdr:colOff>
      <xdr:row>0</xdr:row>
      <xdr:rowOff>0</xdr:rowOff>
    </xdr:from>
    <xdr:to>
      <xdr:col>7</xdr:col>
      <xdr:colOff>224790</xdr:colOff>
      <xdr:row>31</xdr:row>
      <xdr:rowOff>148911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9F23E4C-5B32-4952-9995-1B1C61C50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1" y="0"/>
          <a:ext cx="4434839" cy="5804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A1953"/>
  </sheetPr>
  <dimension ref="I1:AC20"/>
  <sheetViews>
    <sheetView tabSelected="1" workbookViewId="0"/>
  </sheetViews>
  <sheetFormatPr defaultRowHeight="15" x14ac:dyDescent="0.25"/>
  <cols>
    <col min="10" max="10" width="9.5703125" bestFit="1" customWidth="1"/>
    <col min="11" max="13" width="10.5703125" bestFit="1" customWidth="1"/>
    <col min="19" max="19" width="13.7109375" customWidth="1"/>
    <col min="25" max="25" width="12.140625" customWidth="1"/>
    <col min="26" max="28" width="10.5703125" bestFit="1" customWidth="1"/>
  </cols>
  <sheetData>
    <row r="1" spans="9:29" x14ac:dyDescent="0.25">
      <c r="I1" s="6" t="s">
        <v>12</v>
      </c>
      <c r="J1" s="6"/>
    </row>
    <row r="4" spans="9:29" x14ac:dyDescent="0.25">
      <c r="O4" s="9" t="s">
        <v>13</v>
      </c>
      <c r="P4" s="10"/>
      <c r="Q4" s="10"/>
      <c r="R4" s="10"/>
      <c r="S4" s="10"/>
      <c r="T4" s="7" t="s">
        <v>15</v>
      </c>
      <c r="U4" s="11"/>
      <c r="V4" s="11"/>
      <c r="W4" s="11"/>
      <c r="X4" s="11"/>
      <c r="Y4" s="8" t="s">
        <v>14</v>
      </c>
      <c r="Z4" s="8"/>
      <c r="AA4" s="8"/>
      <c r="AB4" s="8"/>
      <c r="AC4" s="8"/>
    </row>
    <row r="5" spans="9:29" x14ac:dyDescent="0.25">
      <c r="J5" t="s">
        <v>0</v>
      </c>
      <c r="O5" t="s">
        <v>1</v>
      </c>
      <c r="T5" t="s">
        <v>10</v>
      </c>
      <c r="Y5" t="s">
        <v>2</v>
      </c>
    </row>
    <row r="6" spans="9:29" x14ac:dyDescent="0.25">
      <c r="J6">
        <v>1</v>
      </c>
      <c r="K6">
        <v>2</v>
      </c>
      <c r="L6">
        <v>3</v>
      </c>
      <c r="M6">
        <v>4</v>
      </c>
      <c r="O6">
        <v>1</v>
      </c>
      <c r="P6">
        <v>2</v>
      </c>
      <c r="Q6">
        <v>3</v>
      </c>
      <c r="R6">
        <v>4</v>
      </c>
      <c r="T6">
        <v>1</v>
      </c>
      <c r="U6">
        <v>2</v>
      </c>
      <c r="V6">
        <v>3</v>
      </c>
      <c r="W6">
        <v>4</v>
      </c>
      <c r="Y6">
        <v>1</v>
      </c>
      <c r="Z6">
        <v>2</v>
      </c>
      <c r="AA6">
        <v>3</v>
      </c>
      <c r="AB6">
        <v>4</v>
      </c>
    </row>
    <row r="7" spans="9:29" x14ac:dyDescent="0.25">
      <c r="I7">
        <v>15</v>
      </c>
      <c r="J7" s="13">
        <v>3800</v>
      </c>
      <c r="K7" s="13">
        <v>10640</v>
      </c>
      <c r="L7" s="13">
        <v>15960</v>
      </c>
      <c r="M7" s="13">
        <v>17556</v>
      </c>
      <c r="O7">
        <v>77</v>
      </c>
      <c r="P7">
        <v>316</v>
      </c>
      <c r="Q7">
        <v>512</v>
      </c>
      <c r="R7">
        <v>571</v>
      </c>
      <c r="T7" s="1">
        <f>O7 / J7</f>
        <v>2.0263157894736841E-2</v>
      </c>
      <c r="U7" s="1">
        <f>P7 / K7</f>
        <v>2.9699248120300753E-2</v>
      </c>
      <c r="V7" s="1">
        <f>Q7 / L7</f>
        <v>3.2080200501253132E-2</v>
      </c>
      <c r="W7" s="1">
        <f>R7 / M7</f>
        <v>3.2524493050808838E-2</v>
      </c>
      <c r="X7" s="1"/>
      <c r="Y7" s="13">
        <f>O7+J7</f>
        <v>3877</v>
      </c>
      <c r="Z7" s="13">
        <f>P7+K7</f>
        <v>10956</v>
      </c>
      <c r="AA7" s="13">
        <f>Q7+L7</f>
        <v>16472</v>
      </c>
      <c r="AB7" s="13">
        <f>R7+M7</f>
        <v>18127</v>
      </c>
    </row>
    <row r="8" spans="9:29" x14ac:dyDescent="0.25">
      <c r="I8">
        <v>16</v>
      </c>
      <c r="J8" s="13">
        <v>3900</v>
      </c>
      <c r="K8" s="13">
        <v>10920</v>
      </c>
      <c r="L8" s="13">
        <v>15600</v>
      </c>
      <c r="M8" s="13"/>
      <c r="O8">
        <v>81</v>
      </c>
      <c r="P8">
        <v>337</v>
      </c>
      <c r="Q8">
        <v>517</v>
      </c>
      <c r="T8" s="1">
        <f>O8 / J8</f>
        <v>2.0769230769230769E-2</v>
      </c>
      <c r="U8" s="1">
        <f>P8 / K8</f>
        <v>3.0860805860805862E-2</v>
      </c>
      <c r="V8" s="1">
        <f>Q8 / L8</f>
        <v>3.314102564102564E-2</v>
      </c>
      <c r="W8" s="12"/>
      <c r="X8" s="12"/>
      <c r="Y8" s="13">
        <f>O8+J8</f>
        <v>3981</v>
      </c>
      <c r="Z8" s="13">
        <f>P8+K8</f>
        <v>11257</v>
      </c>
      <c r="AA8" s="13">
        <f>Q8+L8</f>
        <v>16117</v>
      </c>
      <c r="AB8" s="13"/>
    </row>
    <row r="9" spans="9:29" x14ac:dyDescent="0.25">
      <c r="I9">
        <v>17</v>
      </c>
      <c r="J9" s="13">
        <v>3850</v>
      </c>
      <c r="K9" s="13">
        <v>11858</v>
      </c>
      <c r="L9" s="13"/>
      <c r="M9" s="13"/>
      <c r="O9">
        <v>75</v>
      </c>
      <c r="P9">
        <v>334</v>
      </c>
      <c r="T9" s="1">
        <f>O9 / J9</f>
        <v>1.948051948051948E-2</v>
      </c>
      <c r="U9" s="1">
        <f>P9 / K9</f>
        <v>2.8166638556248947E-2</v>
      </c>
      <c r="V9" s="12"/>
      <c r="W9" s="12"/>
      <c r="X9" s="12"/>
      <c r="Y9" s="13">
        <f>O9+J9</f>
        <v>3925</v>
      </c>
      <c r="Z9" s="13">
        <f>P9+K9</f>
        <v>12192</v>
      </c>
      <c r="AA9" s="13"/>
      <c r="AB9" s="13"/>
    </row>
    <row r="10" spans="9:29" x14ac:dyDescent="0.25">
      <c r="I10">
        <v>18</v>
      </c>
      <c r="J10" s="13">
        <v>4050</v>
      </c>
      <c r="K10" s="13"/>
      <c r="L10" s="13"/>
      <c r="M10" s="13"/>
      <c r="O10">
        <v>82</v>
      </c>
      <c r="T10" s="1">
        <f>O10 / J10</f>
        <v>2.0246913580246915E-2</v>
      </c>
      <c r="U10" s="12"/>
      <c r="V10" s="12"/>
      <c r="W10" s="12"/>
      <c r="X10" s="12"/>
      <c r="Y10" s="13">
        <f>O10+J10</f>
        <v>4132</v>
      </c>
      <c r="Z10" s="13"/>
      <c r="AA10" s="13"/>
      <c r="AB10" s="13"/>
    </row>
    <row r="11" spans="9:29" x14ac:dyDescent="0.25">
      <c r="Y11" s="13"/>
      <c r="Z11" s="13"/>
      <c r="AA11" s="13"/>
      <c r="AB11" s="13"/>
    </row>
    <row r="12" spans="9:29" x14ac:dyDescent="0.25">
      <c r="P12" t="s">
        <v>3</v>
      </c>
      <c r="Q12" t="s">
        <v>4</v>
      </c>
      <c r="R12" t="s">
        <v>5</v>
      </c>
      <c r="U12" t="s">
        <v>3</v>
      </c>
      <c r="V12" t="s">
        <v>4</v>
      </c>
      <c r="W12" t="s">
        <v>5</v>
      </c>
      <c r="Z12" t="s">
        <v>3</v>
      </c>
      <c r="AA12" t="s">
        <v>4</v>
      </c>
      <c r="AB12" t="s">
        <v>5</v>
      </c>
    </row>
    <row r="13" spans="9:29" x14ac:dyDescent="0.25">
      <c r="P13" s="2">
        <f>P7/O7</f>
        <v>4.1038961038961039</v>
      </c>
      <c r="Q13" s="2">
        <f>Q7/P7</f>
        <v>1.620253164556962</v>
      </c>
      <c r="R13" s="2">
        <f>R7/Q7</f>
        <v>1.115234375</v>
      </c>
      <c r="U13" s="3">
        <f>U7/T7</f>
        <v>1.4656771799628945</v>
      </c>
      <c r="V13" s="2">
        <f>V7/U7</f>
        <v>1.0801687763713079</v>
      </c>
      <c r="W13" s="2">
        <f>W7/V7</f>
        <v>1.0138494318181817</v>
      </c>
      <c r="X13" s="2"/>
      <c r="Z13" s="2">
        <f>Z7/Y7</f>
        <v>2.8258963115811193</v>
      </c>
      <c r="AA13" s="2">
        <f>AA7/Z7</f>
        <v>1.5034684191310697</v>
      </c>
      <c r="AB13" s="2">
        <f>AB7/AA7</f>
        <v>1.1004735308402136</v>
      </c>
    </row>
    <row r="14" spans="9:29" x14ac:dyDescent="0.25">
      <c r="P14" s="2">
        <f>P8/O8</f>
        <v>4.1604938271604937</v>
      </c>
      <c r="Q14" s="2">
        <f>Q8/P8</f>
        <v>1.5341246290801187</v>
      </c>
      <c r="U14" s="3">
        <f>U8/T8</f>
        <v>1.4858906525573192</v>
      </c>
      <c r="V14" s="2">
        <f>V8/U8</f>
        <v>1.0738872403560831</v>
      </c>
      <c r="W14" s="2"/>
      <c r="X14" s="2"/>
      <c r="Z14" s="2">
        <f>Z8/Y8</f>
        <v>2.8276814870635518</v>
      </c>
      <c r="AA14" s="2">
        <f>AA8/Z8</f>
        <v>1.4317313671493292</v>
      </c>
    </row>
    <row r="15" spans="9:29" x14ac:dyDescent="0.25">
      <c r="P15" s="2">
        <f>P9/O9</f>
        <v>4.4533333333333331</v>
      </c>
      <c r="U15" s="3">
        <f>U9/T9</f>
        <v>1.445887445887446</v>
      </c>
      <c r="V15" s="2"/>
      <c r="W15" s="2"/>
      <c r="X15" s="2"/>
      <c r="Z15" s="2">
        <f>Z9/Y9</f>
        <v>3.1062420382165605</v>
      </c>
    </row>
    <row r="16" spans="9:29" x14ac:dyDescent="0.25">
      <c r="N16" s="23" t="s">
        <v>17</v>
      </c>
      <c r="O16" t="s">
        <v>6</v>
      </c>
      <c r="P16" s="4">
        <f>AVERAGE(P13:P15)</f>
        <v>4.2392410881299769</v>
      </c>
      <c r="Q16" s="4">
        <f>AVERAGE(Q13:Q15)</f>
        <v>1.5771888968185404</v>
      </c>
      <c r="R16" s="4">
        <f>AVERAGE(R13:R15)</f>
        <v>1.115234375</v>
      </c>
      <c r="T16" t="s">
        <v>6</v>
      </c>
      <c r="U16" s="5">
        <f>AVERAGE(U13:U15)</f>
        <v>1.4658184261358864</v>
      </c>
      <c r="V16" s="4">
        <f>AVERAGE(V13:V15)</f>
        <v>1.0770280083636954</v>
      </c>
      <c r="W16" s="4">
        <f>AVERAGE(W13:W15)</f>
        <v>1.0138494318181817</v>
      </c>
      <c r="X16" s="4"/>
      <c r="Y16" t="s">
        <v>6</v>
      </c>
      <c r="Z16" s="4">
        <f>AVERAGE(Z13:Z15)</f>
        <v>2.9199399456204103</v>
      </c>
      <c r="AA16" s="4">
        <f>AVERAGE(AA13:AA15)</f>
        <v>1.4675998931401995</v>
      </c>
      <c r="AB16" s="4">
        <f>AVERAGE(AB13:AB15)</f>
        <v>1.1004735308402136</v>
      </c>
    </row>
    <row r="17" spans="15:29" x14ac:dyDescent="0.25">
      <c r="O17" t="s">
        <v>7</v>
      </c>
      <c r="P17" s="2">
        <f>PRODUCT(P16:R16)</f>
        <v>7.4565506832078068</v>
      </c>
      <c r="Q17" s="2">
        <f>PRODUCT(Q16:AC16)</f>
        <v>13.276747215308452</v>
      </c>
      <c r="R17" s="2">
        <f>PRODUCT(R16:T16)</f>
        <v>1.115234375</v>
      </c>
      <c r="T17" t="s">
        <v>7</v>
      </c>
      <c r="U17" s="3">
        <f>PRODUCT(U16:W16)</f>
        <v>1.6005919789963952</v>
      </c>
      <c r="V17" s="2">
        <f>PRODUCT(V16:W16)</f>
        <v>1.0919442343318004</v>
      </c>
      <c r="W17" s="2">
        <f>PRODUCT(W16:W16)</f>
        <v>1.0138494318181817</v>
      </c>
      <c r="X17" s="2"/>
      <c r="Y17" t="s">
        <v>7</v>
      </c>
      <c r="Z17" s="2">
        <f>PRODUCT(Z16:AB16)</f>
        <v>4.7158631307767731</v>
      </c>
      <c r="AA17" s="2">
        <f>PRODUCT(AA16:AC16)</f>
        <v>1.6150548362647155</v>
      </c>
      <c r="AB17" s="2">
        <f>PRODUCT(AB16:AC16)</f>
        <v>1.1004735308402136</v>
      </c>
    </row>
    <row r="18" spans="15:29" x14ac:dyDescent="0.25">
      <c r="O18" t="s">
        <v>1</v>
      </c>
      <c r="P18">
        <f>O10</f>
        <v>82</v>
      </c>
      <c r="T18" t="s">
        <v>8</v>
      </c>
      <c r="U18" s="1">
        <f>U17*T10</f>
        <v>3.2407047475976399E-2</v>
      </c>
      <c r="Y18" t="s">
        <v>2</v>
      </c>
      <c r="Z18">
        <f>Y10</f>
        <v>4132</v>
      </c>
    </row>
    <row r="19" spans="15:29" x14ac:dyDescent="0.25">
      <c r="O19" s="14" t="s">
        <v>9</v>
      </c>
      <c r="P19" s="15">
        <f>P17*P18</f>
        <v>611.43715602304019</v>
      </c>
      <c r="Q19" s="14"/>
      <c r="R19" s="14"/>
      <c r="S19" s="14"/>
      <c r="T19" s="19" t="s">
        <v>9</v>
      </c>
      <c r="U19" s="20">
        <f>U18*18500</f>
        <v>599.53037830556332</v>
      </c>
      <c r="V19" s="11"/>
      <c r="W19" s="7"/>
      <c r="X19" s="7"/>
      <c r="Y19" s="16" t="s">
        <v>18</v>
      </c>
      <c r="Z19" s="17">
        <f>Z17*Z18</f>
        <v>19485.946456369627</v>
      </c>
      <c r="AA19" s="18" t="s">
        <v>9</v>
      </c>
      <c r="AB19" s="17">
        <f>Z19-18500</f>
        <v>985.94645636962741</v>
      </c>
      <c r="AC19" s="16"/>
    </row>
    <row r="20" spans="15:29" x14ac:dyDescent="0.25">
      <c r="O20" s="21" t="s">
        <v>11</v>
      </c>
      <c r="P20" s="10"/>
      <c r="Q20" s="10"/>
      <c r="R20" s="10"/>
      <c r="S20" s="10"/>
      <c r="T20" s="11"/>
      <c r="U20" s="11"/>
      <c r="V20" s="11"/>
      <c r="W20" s="11"/>
      <c r="X20" s="11"/>
      <c r="Y20" s="22" t="s">
        <v>16</v>
      </c>
      <c r="Z20" s="8"/>
      <c r="AA20" s="8"/>
      <c r="AB20" s="8"/>
      <c r="AC20" s="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8F0BC06FA0844E8FD968456CE4A326" ma:contentTypeVersion="5" ma:contentTypeDescription="Create a new document." ma:contentTypeScope="" ma:versionID="c20c3afb55f1b6908666776b864eebc9">
  <xsd:schema xmlns:xsd="http://www.w3.org/2001/XMLSchema" xmlns:xs="http://www.w3.org/2001/XMLSchema" xmlns:p="http://schemas.microsoft.com/office/2006/metadata/properties" xmlns:ns3="5e505ac3-ece6-462f-8b25-a47a1e56c164" xmlns:ns4="4126403d-39cd-4147-b702-61b012299b6f" targetNamespace="http://schemas.microsoft.com/office/2006/metadata/properties" ma:root="true" ma:fieldsID="4f458ba9a3fbe0437dc01bbc5856a5c3" ns3:_="" ns4:_="">
    <xsd:import namespace="5e505ac3-ece6-462f-8b25-a47a1e56c164"/>
    <xsd:import namespace="4126403d-39cd-4147-b702-61b012299b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05ac3-ece6-462f-8b25-a47a1e56c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6403d-39cd-4147-b702-61b012299b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60B3E6-110D-44C3-8066-DDDF0916F65F}">
  <ds:schemaRefs>
    <ds:schemaRef ds:uri="4126403d-39cd-4147-b702-61b012299b6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5e505ac3-ece6-462f-8b25-a47a1e56c16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FF0AE5-6FF3-449B-828E-5AAAECB9A8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4C6F9-685B-4904-8FAF-E69714483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05ac3-ece6-462f-8b25-a47a1e56c164"/>
    <ds:schemaRef ds:uri="4126403d-39cd-4147-b702-61b012299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Spring19,24.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Gomez</dc:creator>
  <cp:lastModifiedBy>Owner</cp:lastModifiedBy>
  <dcterms:created xsi:type="dcterms:W3CDTF">2020-10-25T00:57:44Z</dcterms:created>
  <dcterms:modified xsi:type="dcterms:W3CDTF">2020-10-27T13:04:39Z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0x010100CF8F0BC06FA0844E8FD968456CE4A326</vt:lpwstr>
  </property>
</Properties>
</file>