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BA_Exam_B_01\"/>
    </mc:Choice>
  </mc:AlternateContent>
  <bookViews>
    <workbookView xWindow="0" yWindow="0" windowWidth="24000" windowHeight="9735" tabRatio="68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69" r:id="rId28"/>
    <sheet name="27" sheetId="68" r:id="rId29"/>
    <sheet name="28" sheetId="67" r:id="rId30"/>
    <sheet name="29" sheetId="66" r:id="rId31"/>
    <sheet name="30" sheetId="65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 a="1"/>
  <c r="S37" i="1" s="1"/>
  <c r="R37" i="1" a="1"/>
  <c r="R37" i="1" s="1"/>
  <c r="Q37" i="1"/>
  <c r="Q37" i="1" a="1"/>
  <c r="P37" i="1" a="1"/>
  <c r="P37" i="1" s="1"/>
  <c r="O37" i="1" a="1"/>
  <c r="O37" i="1" s="1"/>
  <c r="N37" i="1" a="1"/>
  <c r="N37" i="1" s="1"/>
  <c r="M37" i="1" a="1"/>
  <c r="M37" i="1" s="1"/>
  <c r="S36" i="1" a="1"/>
  <c r="S36" i="1" s="1"/>
  <c r="R36" i="1" a="1"/>
  <c r="R36" i="1" s="1"/>
  <c r="Q36" i="1" a="1"/>
  <c r="Q36" i="1" s="1"/>
  <c r="P36" i="1"/>
  <c r="P36" i="1" a="1"/>
  <c r="O36" i="1" a="1"/>
  <c r="O36" i="1" s="1"/>
  <c r="N36" i="1" a="1"/>
  <c r="N36" i="1" s="1"/>
  <c r="M36" i="1" a="1"/>
  <c r="M36" i="1" s="1"/>
  <c r="S35" i="1" a="1"/>
  <c r="S35" i="1" s="1"/>
  <c r="R35" i="1" a="1"/>
  <c r="R35" i="1" s="1"/>
  <c r="Q35" i="1" a="1"/>
  <c r="Q35" i="1" s="1"/>
  <c r="P35" i="1" a="1"/>
  <c r="P35" i="1" s="1"/>
  <c r="O35" i="1"/>
  <c r="O35" i="1" a="1"/>
  <c r="N35" i="1" a="1"/>
  <c r="N35" i="1" s="1"/>
  <c r="M35" i="1" a="1"/>
  <c r="M35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/>
  <c r="N34" i="1" a="1"/>
  <c r="M34" i="1" a="1"/>
  <c r="M34" i="1" s="1"/>
  <c r="S33" i="1" a="1"/>
  <c r="S33" i="1" s="1"/>
  <c r="R33" i="1" a="1"/>
  <c r="R33" i="1" s="1"/>
  <c r="Q33" i="1" a="1"/>
  <c r="Q33" i="1" s="1"/>
  <c r="P33" i="1" a="1"/>
  <c r="P33" i="1" s="1"/>
  <c r="O33" i="1"/>
  <c r="O33" i="1" a="1"/>
  <c r="N33" i="1" a="1"/>
  <c r="N33" i="1" s="1"/>
  <c r="M33" i="1"/>
  <c r="M33" i="1" a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/>
  <c r="N32" i="1" a="1"/>
  <c r="M32" i="1" a="1"/>
  <c r="M32" i="1" s="1"/>
  <c r="S31" i="1"/>
  <c r="S31" i="1" a="1"/>
  <c r="R31" i="1" a="1"/>
  <c r="R31" i="1" s="1"/>
  <c r="Q31" i="1" a="1"/>
  <c r="Q31" i="1" s="1"/>
  <c r="P31" i="1" a="1"/>
  <c r="P31" i="1" s="1"/>
  <c r="O31" i="1" a="1"/>
  <c r="O31" i="1" s="1"/>
  <c r="N31" i="1" a="1"/>
  <c r="N31" i="1" s="1"/>
  <c r="M31" i="1"/>
  <c r="M31" i="1" a="1"/>
  <c r="S30" i="1" a="1"/>
  <c r="S30" i="1" s="1"/>
  <c r="R30" i="1"/>
  <c r="R30" i="1" a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S29" i="1"/>
  <c r="S29" i="1" a="1"/>
  <c r="R29" i="1" a="1"/>
  <c r="R29" i="1" s="1"/>
  <c r="Q29" i="1"/>
  <c r="Q29" i="1" a="1"/>
  <c r="P29" i="1" a="1"/>
  <c r="P29" i="1" s="1"/>
  <c r="O29" i="1" a="1"/>
  <c r="O29" i="1" s="1"/>
  <c r="N29" i="1" a="1"/>
  <c r="N29" i="1" s="1"/>
  <c r="M29" i="1" a="1"/>
  <c r="M29" i="1" s="1"/>
  <c r="S28" i="1" a="1"/>
  <c r="S28" i="1" s="1"/>
  <c r="R28" i="1"/>
  <c r="R28" i="1" a="1"/>
  <c r="Q28" i="1" a="1"/>
  <c r="Q28" i="1" s="1"/>
  <c r="P28" i="1"/>
  <c r="P28" i="1" a="1"/>
  <c r="O28" i="1" a="1"/>
  <c r="O28" i="1" s="1"/>
  <c r="N28" i="1" a="1"/>
  <c r="N28" i="1" s="1"/>
  <c r="M28" i="1" a="1"/>
  <c r="M28" i="1" s="1"/>
  <c r="S27" i="1" a="1"/>
  <c r="S27" i="1" s="1"/>
  <c r="R27" i="1" a="1"/>
  <c r="R27" i="1" s="1"/>
  <c r="Q27" i="1"/>
  <c r="Q27" i="1" a="1"/>
  <c r="P27" i="1" a="1"/>
  <c r="P27" i="1" s="1"/>
  <c r="O27" i="1"/>
  <c r="O27" i="1" a="1"/>
  <c r="N27" i="1" a="1"/>
  <c r="N27" i="1" s="1"/>
  <c r="M27" i="1" a="1"/>
  <c r="M27" i="1" s="1"/>
  <c r="S26" i="1" a="1"/>
  <c r="S26" i="1" s="1"/>
  <c r="R26" i="1" a="1"/>
  <c r="R26" i="1" s="1"/>
  <c r="Q26" i="1" a="1"/>
  <c r="Q26" i="1" s="1"/>
  <c r="P26" i="1"/>
  <c r="P26" i="1" a="1"/>
  <c r="O26" i="1" a="1"/>
  <c r="O26" i="1" s="1"/>
  <c r="N26" i="1"/>
  <c r="N26" i="1" a="1"/>
  <c r="M26" i="1" a="1"/>
  <c r="M26" i="1" s="1"/>
  <c r="S25" i="1" a="1"/>
  <c r="S25" i="1" s="1"/>
  <c r="R25" i="1" a="1"/>
  <c r="R25" i="1" s="1"/>
  <c r="Q25" i="1" a="1"/>
  <c r="Q25" i="1" s="1"/>
  <c r="P25" i="1" a="1"/>
  <c r="P25" i="1" s="1"/>
  <c r="O25" i="1"/>
  <c r="O25" i="1" a="1"/>
  <c r="N25" i="1" a="1"/>
  <c r="N25" i="1" s="1"/>
  <c r="M25" i="1"/>
  <c r="M25" i="1" a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/>
  <c r="N24" i="1" a="1"/>
  <c r="M24" i="1" a="1"/>
  <c r="M24" i="1" s="1"/>
  <c r="S23" i="1"/>
  <c r="S23" i="1" a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/>
  <c r="M23" i="1" a="1"/>
  <c r="S22" i="1" a="1"/>
  <c r="S22" i="1" s="1"/>
  <c r="R22" i="1"/>
  <c r="R22" i="1" a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S21" i="1"/>
  <c r="S21" i="1" a="1"/>
  <c r="R21" i="1" a="1"/>
  <c r="R21" i="1" s="1"/>
  <c r="Q21" i="1"/>
  <c r="Q21" i="1" a="1"/>
  <c r="P21" i="1" a="1"/>
  <c r="P21" i="1" s="1"/>
  <c r="O21" i="1" a="1"/>
  <c r="O21" i="1" s="1"/>
  <c r="N21" i="1" a="1"/>
  <c r="N21" i="1" s="1"/>
  <c r="M21" i="1" a="1"/>
  <c r="M21" i="1" s="1"/>
  <c r="S20" i="1" a="1"/>
  <c r="S20" i="1" s="1"/>
  <c r="R20" i="1"/>
  <c r="R20" i="1" a="1"/>
  <c r="Q20" i="1" a="1"/>
  <c r="Q20" i="1" s="1"/>
  <c r="P20" i="1"/>
  <c r="P20" i="1" a="1"/>
  <c r="O20" i="1" a="1"/>
  <c r="O20" i="1" s="1"/>
  <c r="N20" i="1" a="1"/>
  <c r="N20" i="1" s="1"/>
  <c r="M20" i="1" a="1"/>
  <c r="M20" i="1" s="1"/>
  <c r="S19" i="1" a="1"/>
  <c r="S19" i="1" s="1"/>
  <c r="R19" i="1" a="1"/>
  <c r="R19" i="1" s="1"/>
  <c r="Q19" i="1"/>
  <c r="Q19" i="1" a="1"/>
  <c r="P19" i="1" a="1"/>
  <c r="P19" i="1" s="1"/>
  <c r="O19" i="1"/>
  <c r="O19" i="1" a="1"/>
  <c r="N19" i="1" a="1"/>
  <c r="N19" i="1" s="1"/>
  <c r="M19" i="1" a="1"/>
  <c r="M19" i="1" s="1"/>
  <c r="S18" i="1" a="1"/>
  <c r="S18" i="1" s="1"/>
  <c r="R18" i="1" a="1"/>
  <c r="R18" i="1" s="1"/>
  <c r="Q18" i="1" a="1"/>
  <c r="Q18" i="1" s="1"/>
  <c r="P18" i="1"/>
  <c r="P18" i="1" a="1"/>
  <c r="O18" i="1" a="1"/>
  <c r="O18" i="1" s="1"/>
  <c r="N18" i="1"/>
  <c r="N18" i="1" a="1"/>
  <c r="M18" i="1" a="1"/>
  <c r="M18" i="1" s="1"/>
  <c r="S17" i="1" a="1"/>
  <c r="S17" i="1" s="1"/>
  <c r="R17" i="1" a="1"/>
  <c r="R17" i="1" s="1"/>
  <c r="Q17" i="1" a="1"/>
  <c r="Q17" i="1" s="1"/>
  <c r="P17" i="1" a="1"/>
  <c r="P17" i="1" s="1"/>
  <c r="O17" i="1"/>
  <c r="O17" i="1" a="1"/>
  <c r="N17" i="1" a="1"/>
  <c r="N17" i="1" s="1"/>
  <c r="M17" i="1"/>
  <c r="M17" i="1" a="1"/>
  <c r="S16" i="1" a="1"/>
  <c r="S16" i="1" s="1"/>
  <c r="R16" i="1" a="1"/>
  <c r="R16" i="1" s="1"/>
  <c r="Q16" i="1" a="1"/>
  <c r="Q16" i="1" s="1"/>
  <c r="P16" i="1" a="1"/>
  <c r="P16" i="1" s="1"/>
  <c r="O16" i="1" a="1"/>
  <c r="O16" i="1" s="1"/>
  <c r="N16" i="1"/>
  <c r="N16" i="1" a="1"/>
  <c r="M16" i="1" a="1"/>
  <c r="M16" i="1" s="1"/>
  <c r="S15" i="1"/>
  <c r="S15" i="1" a="1"/>
  <c r="R15" i="1" a="1"/>
  <c r="R15" i="1" s="1"/>
  <c r="Q15" i="1" a="1"/>
  <c r="Q15" i="1" s="1"/>
  <c r="P15" i="1" a="1"/>
  <c r="P15" i="1" s="1"/>
  <c r="O15" i="1" a="1"/>
  <c r="O15" i="1" s="1"/>
  <c r="N15" i="1" a="1"/>
  <c r="N15" i="1" s="1"/>
  <c r="M15" i="1"/>
  <c r="M15" i="1" a="1"/>
  <c r="S14" i="1" a="1"/>
  <c r="S14" i="1" s="1"/>
  <c r="R14" i="1"/>
  <c r="R14" i="1" a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S13" i="1"/>
  <c r="S13" i="1" a="1"/>
  <c r="R13" i="1" a="1"/>
  <c r="R13" i="1" s="1"/>
  <c r="Q13" i="1"/>
  <c r="Q13" i="1" a="1"/>
  <c r="P13" i="1" a="1"/>
  <c r="P13" i="1" s="1"/>
  <c r="O13" i="1"/>
  <c r="O13" i="1" a="1"/>
  <c r="N13" i="1" a="1"/>
  <c r="N13" i="1" s="1"/>
  <c r="M13" i="1"/>
  <c r="M13" i="1" a="1"/>
  <c r="S12" i="1" a="1"/>
  <c r="S12" i="1" s="1"/>
  <c r="R12" i="1"/>
  <c r="R12" i="1" a="1"/>
  <c r="Q12" i="1" a="1"/>
  <c r="Q12" i="1" s="1"/>
  <c r="P12" i="1"/>
  <c r="P12" i="1" a="1"/>
  <c r="O12" i="1" a="1"/>
  <c r="O12" i="1" s="1"/>
  <c r="N12" i="1"/>
  <c r="N12" i="1" a="1"/>
  <c r="M12" i="1" a="1"/>
  <c r="M12" i="1" s="1"/>
  <c r="S11" i="1"/>
  <c r="S11" i="1" a="1"/>
  <c r="R11" i="1" a="1"/>
  <c r="R11" i="1" s="1"/>
  <c r="Q11" i="1"/>
  <c r="Q11" i="1" a="1"/>
  <c r="P11" i="1" a="1"/>
  <c r="P11" i="1" s="1"/>
  <c r="O11" i="1"/>
  <c r="O11" i="1" a="1"/>
  <c r="N11" i="1" a="1"/>
  <c r="N11" i="1" s="1"/>
  <c r="M11" i="1"/>
  <c r="M11" i="1" a="1"/>
  <c r="S10" i="1" a="1"/>
  <c r="S10" i="1" s="1"/>
  <c r="R10" i="1"/>
  <c r="R10" i="1" a="1"/>
  <c r="Q10" i="1" a="1"/>
  <c r="Q10" i="1" s="1"/>
  <c r="P10" i="1"/>
  <c r="P10" i="1" a="1"/>
  <c r="O10" i="1" a="1"/>
  <c r="O10" i="1" s="1"/>
  <c r="N10" i="1"/>
  <c r="N10" i="1" a="1"/>
  <c r="M10" i="1" a="1"/>
  <c r="M10" i="1" s="1"/>
  <c r="S9" i="1"/>
  <c r="S9" i="1" a="1"/>
  <c r="R9" i="1" a="1"/>
  <c r="R9" i="1" s="1"/>
  <c r="Q9" i="1"/>
  <c r="Q9" i="1" a="1"/>
  <c r="P9" i="1" a="1"/>
  <c r="P9" i="1" s="1"/>
  <c r="O9" i="1"/>
  <c r="O9" i="1" a="1"/>
  <c r="N9" i="1" a="1"/>
  <c r="N9" i="1" s="1"/>
  <c r="M9" i="1"/>
  <c r="M9" i="1" a="1"/>
  <c r="S8" i="1" a="1"/>
  <c r="S8" i="1" s="1"/>
  <c r="R8" i="1"/>
  <c r="R8" i="1" a="1"/>
  <c r="Q8" i="1" a="1"/>
  <c r="Q8" i="1" s="1"/>
  <c r="P8" i="1"/>
  <c r="P8" i="1" a="1"/>
  <c r="O8" i="1" a="1"/>
  <c r="O8" i="1" s="1"/>
  <c r="N8" i="1"/>
  <c r="N8" i="1" a="1"/>
  <c r="M8" i="1" a="1"/>
  <c r="M8" i="1" s="1"/>
  <c r="M2" i="1" l="1" a="1"/>
  <c r="M2" i="1" s="1"/>
  <c r="A11" i="37" l="1"/>
  <c r="I6" i="40"/>
  <c r="I10" i="40"/>
  <c r="A15" i="40"/>
  <c r="A7" i="39" l="1"/>
  <c r="A48" i="69" l="1"/>
  <c r="A23" i="69"/>
  <c r="E50" i="69"/>
  <c r="A19" i="69"/>
  <c r="C13" i="69"/>
  <c r="C14" i="69" s="1"/>
  <c r="C12" i="69"/>
  <c r="A28" i="27" l="1"/>
  <c r="B19" i="27"/>
  <c r="B20" i="27" s="1"/>
  <c r="B21" i="27" s="1"/>
  <c r="B12" i="27"/>
  <c r="B13" i="27" s="1"/>
  <c r="B14" i="27" s="1"/>
  <c r="D13" i="23" l="1"/>
  <c r="E13" i="23" s="1"/>
  <c r="F13" i="23" s="1"/>
  <c r="G13" i="23" s="1"/>
  <c r="H13" i="23" s="1"/>
  <c r="B15" i="23"/>
  <c r="B16" i="23"/>
  <c r="B17" i="23"/>
  <c r="B18" i="23" s="1"/>
  <c r="B19" i="23" s="1"/>
  <c r="D22" i="23"/>
  <c r="E22" i="23"/>
  <c r="F22" i="23" s="1"/>
  <c r="G22" i="23" s="1"/>
  <c r="H22" i="23" s="1"/>
  <c r="A11" i="36" l="1"/>
  <c r="A19" i="35" l="1"/>
  <c r="A7" i="51" l="1"/>
  <c r="A7" i="53"/>
  <c r="A7" i="5"/>
  <c r="A7" i="4"/>
  <c r="A11" i="65"/>
  <c r="A26" i="67"/>
  <c r="A22" i="67"/>
  <c r="A11" i="28"/>
  <c r="A11" i="29"/>
  <c r="A11" i="30"/>
  <c r="A11" i="54"/>
  <c r="A15" i="35"/>
  <c r="A11" i="35"/>
  <c r="A11" i="40"/>
  <c r="A11" i="41"/>
  <c r="A11" i="42"/>
  <c r="A21" i="49"/>
  <c r="A18" i="50"/>
  <c r="A11" i="50"/>
  <c r="A7" i="2" l="1"/>
  <c r="J33" i="1"/>
  <c r="J34" i="1"/>
  <c r="J36" i="1"/>
  <c r="J35" i="1"/>
  <c r="J37" i="1"/>
  <c r="A7" i="52" l="1"/>
  <c r="A7" i="50" l="1"/>
  <c r="A7" i="49" l="1"/>
  <c r="A7" i="42" l="1"/>
  <c r="A7" i="41" l="1"/>
  <c r="A7" i="40" l="1"/>
  <c r="A7" i="38" l="1"/>
  <c r="A7" i="37" l="1"/>
  <c r="A7" i="36" l="1"/>
  <c r="A7" i="35" l="1"/>
  <c r="A7" i="54" l="1"/>
  <c r="P2" i="1"/>
  <c r="A7" i="20" l="1"/>
  <c r="B9" i="1"/>
  <c r="B10" i="1"/>
  <c r="B11" i="1"/>
  <c r="B12" i="1"/>
  <c r="B13" i="1"/>
  <c r="B14" i="1"/>
  <c r="B15" i="1"/>
  <c r="B16" i="1"/>
  <c r="B17" i="1"/>
  <c r="B18" i="1"/>
  <c r="B19" i="1"/>
  <c r="A4" i="39" s="1"/>
  <c r="B20" i="1"/>
  <c r="B21" i="1"/>
  <c r="B22" i="1"/>
  <c r="B23" i="1"/>
  <c r="B24" i="1"/>
  <c r="B25" i="1"/>
  <c r="B26" i="1"/>
  <c r="B8" i="1"/>
  <c r="A4" i="53" l="1"/>
  <c r="A4" i="50"/>
  <c r="A4" i="5"/>
  <c r="A4" i="51"/>
  <c r="A4" i="4"/>
  <c r="A4" i="52"/>
  <c r="A4" i="21"/>
  <c r="A4" i="20"/>
  <c r="A4" i="54"/>
  <c r="A4" i="35"/>
  <c r="A4" i="36"/>
  <c r="A4" i="37"/>
  <c r="A4" i="38"/>
  <c r="A4" i="40"/>
  <c r="A4" i="41"/>
  <c r="A4" i="42"/>
  <c r="A4" i="49"/>
  <c r="A7" i="21"/>
  <c r="A7" i="22" l="1"/>
  <c r="B27" i="1"/>
  <c r="L26" i="1"/>
  <c r="L32" i="1"/>
  <c r="L31" i="1"/>
  <c r="L30" i="1"/>
  <c r="L29" i="1"/>
  <c r="L28" i="1"/>
  <c r="L27" i="1"/>
  <c r="J9" i="1"/>
  <c r="J17" i="1"/>
  <c r="J10" i="1"/>
  <c r="J12" i="1"/>
  <c r="J32" i="1"/>
  <c r="J20" i="1"/>
  <c r="J16" i="1"/>
  <c r="J21" i="1"/>
  <c r="J15" i="1"/>
  <c r="J28" i="1"/>
  <c r="J31" i="1"/>
  <c r="J23" i="1"/>
  <c r="J24" i="1"/>
  <c r="J18" i="1"/>
  <c r="J19" i="1"/>
  <c r="J26" i="1"/>
  <c r="J14" i="1"/>
  <c r="J27" i="1"/>
  <c r="J22" i="1"/>
  <c r="J11" i="1"/>
  <c r="J30" i="1"/>
  <c r="J25" i="1"/>
  <c r="J29" i="1"/>
  <c r="J13" i="1"/>
  <c r="A4" i="22" l="1"/>
  <c r="A7" i="23"/>
  <c r="B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A4" i="23" l="1"/>
  <c r="A7" i="30"/>
  <c r="B29" i="1"/>
  <c r="A4" i="30" s="1"/>
  <c r="A4" i="2"/>
  <c r="A7" i="29" l="1"/>
  <c r="B30" i="1"/>
  <c r="A4" i="29" l="1"/>
  <c r="A7" i="28"/>
  <c r="B31" i="1"/>
  <c r="A4" i="28" l="1"/>
  <c r="A7" i="27"/>
  <c r="B32" i="1"/>
  <c r="A4" i="27" l="1"/>
  <c r="A7" i="69"/>
  <c r="B33" i="1"/>
  <c r="A4" i="69" l="1"/>
  <c r="A7" i="68"/>
  <c r="B34" i="1"/>
  <c r="A4" i="68" l="1"/>
  <c r="A7" i="67"/>
  <c r="B35" i="1"/>
  <c r="A4" i="67" l="1"/>
  <c r="A7" i="66"/>
  <c r="B36" i="1"/>
  <c r="A4" i="66" l="1"/>
  <c r="A7" i="65"/>
  <c r="B37" i="1"/>
  <c r="A4" i="65" l="1"/>
  <c r="M3" i="1" l="1"/>
</calcChain>
</file>

<file path=xl/sharedStrings.xml><?xml version="1.0" encoding="utf-8"?>
<sst xmlns="http://schemas.openxmlformats.org/spreadsheetml/2006/main" count="762" uniqueCount="438">
  <si>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</si>
  <si>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</si>
  <si>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</si>
  <si>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</si>
  <si>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</si>
  <si>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</si>
  <si>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</si>
  <si>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</si>
  <si>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</si>
  <si>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</si>
  <si>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</si>
  <si>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</si>
  <si>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</si>
  <si>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</si>
  <si>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</si>
  <si>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</si>
  <si>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</si>
  <si>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</si>
  <si>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</si>
  <si>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</si>
  <si>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</si>
  <si>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</si>
  <si>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</si>
  <si>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</si>
  <si>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</si>
  <si>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</si>
  <si>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</si>
  <si>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</si>
  <si>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</si>
  <si>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</si>
  <si>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</si>
  <si>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</si>
  <si>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Answer:</t>
  </si>
  <si>
    <t>Select the best answer to the following question.</t>
  </si>
  <si>
    <t xml:space="preserve">(B)    </t>
  </si>
  <si>
    <t xml:space="preserve">(A)    </t>
  </si>
  <si>
    <t xml:space="preserve">(C)    </t>
  </si>
  <si>
    <t xml:space="preserve">(D)    </t>
  </si>
  <si>
    <t>Enter your answer in the space provided.</t>
  </si>
  <si>
    <t>counts</t>
  </si>
  <si>
    <t>Exposures (X)</t>
  </si>
  <si>
    <t>Losses (L)</t>
  </si>
  <si>
    <t>Earned Premium (EP)</t>
  </si>
  <si>
    <t>Written Premium (WP)</t>
  </si>
  <si>
    <t>Loss Adjustment Expense (LAE)</t>
  </si>
  <si>
    <t>Comm, Other, TLF</t>
  </si>
  <si>
    <t>General Expense</t>
  </si>
  <si>
    <t># of policies renewed</t>
  </si>
  <si>
    <t># of potential renewals</t>
  </si>
  <si>
    <t># of accepted quotes</t>
  </si>
  <si>
    <t># of quotes</t>
  </si>
  <si>
    <t>Calculate the following quantities:</t>
  </si>
  <si>
    <t>(i)</t>
  </si>
  <si>
    <t>(ii)</t>
  </si>
  <si>
    <t>AY</t>
  </si>
  <si>
    <t>reported</t>
  </si>
  <si>
    <t>claims</t>
  </si>
  <si>
    <t>Total</t>
  </si>
  <si>
    <t>Reported</t>
  </si>
  <si>
    <t>Loss</t>
  </si>
  <si>
    <t># of Excess</t>
  </si>
  <si>
    <t>Claims</t>
  </si>
  <si>
    <t>Ground-up</t>
  </si>
  <si>
    <t>Excess Losses</t>
  </si>
  <si>
    <t>Given the following loss information, calculate the excess loss factor (excess ratio) for AY 2025.</t>
  </si>
  <si>
    <t>Large Loss Threshold:</t>
  </si>
  <si>
    <t>LAE</t>
  </si>
  <si>
    <t>-</t>
  </si>
  <si>
    <t>months</t>
  </si>
  <si>
    <t>year</t>
  </si>
  <si>
    <t>month</t>
  </si>
  <si>
    <t>day</t>
  </si>
  <si>
    <t>Ultimate</t>
  </si>
  <si>
    <t>LDF</t>
  </si>
  <si>
    <t>A</t>
  </si>
  <si>
    <t>B</t>
  </si>
  <si>
    <t>C</t>
  </si>
  <si>
    <t>D</t>
  </si>
  <si>
    <t>level</t>
  </si>
  <si>
    <t>of</t>
  </si>
  <si>
    <t>variable</t>
  </si>
  <si>
    <t>EE</t>
  </si>
  <si>
    <t>L + ALAE</t>
  </si>
  <si>
    <t>pure</t>
  </si>
  <si>
    <t>indicated</t>
  </si>
  <si>
    <t>premium</t>
  </si>
  <si>
    <t>relativity</t>
  </si>
  <si>
    <t>at</t>
  </si>
  <si>
    <t>Define the term "Insurance-to-Value" as given in the Werner and Modlin text.</t>
  </si>
  <si>
    <t>The Werner &amp; Modlin source text discusses different way insurers can encourage customers to properly</t>
  </si>
  <si>
    <t>insure their properties. In other words, to buy a policy with a face value equal to the value of the</t>
  </si>
  <si>
    <t>properly. The source text calls these ITV-initiatives. Identify and briefly describe 3 of these initiatives.</t>
  </si>
  <si>
    <t>Briefly explain the concept of a "coninsurance penalty".</t>
  </si>
  <si>
    <t>Calculate the rate per $1,000 of coverage.</t>
  </si>
  <si>
    <t>value of home</t>
  </si>
  <si>
    <t>AOI</t>
  </si>
  <si>
    <t>frequency of loss</t>
  </si>
  <si>
    <t>The severity of loss is uniformly distributed between 0 and the value of the home.</t>
  </si>
  <si>
    <t>payment</t>
  </si>
  <si>
    <t>Identify and briefly describe 3 distinct non-pricing solutions for rebalancing the Fundamental</t>
  </si>
  <si>
    <t>Insurance Equation.</t>
  </si>
  <si>
    <t>Given the triangles shown further down, compute the following quantities:</t>
  </si>
  <si>
    <t>Amounts</t>
  </si>
  <si>
    <t>Paid Loss</t>
  </si>
  <si>
    <t>Development Age</t>
  </si>
  <si>
    <t>CY</t>
  </si>
  <si>
    <t>Rptd Loss</t>
  </si>
  <si>
    <t>ultimate</t>
  </si>
  <si>
    <t>Identify the key assumption of the Bornhuetter-Ferguson method for estimating unpaid claims.</t>
  </si>
  <si>
    <t>ECR</t>
  </si>
  <si>
    <t>EP</t>
  </si>
  <si>
    <t xml:space="preserve">Calculate the </t>
  </si>
  <si>
    <t>for AY</t>
  </si>
  <si>
    <t>unpaid</t>
  </si>
  <si>
    <t>paid</t>
  </si>
  <si>
    <t>rptd clms</t>
  </si>
  <si>
    <t>using the reported Cape Cod method.</t>
  </si>
  <si>
    <t>CDF</t>
  </si>
  <si>
    <t>trend</t>
  </si>
  <si>
    <t>* no rate level adjustments</t>
  </si>
  <si>
    <t>* no premium trend</t>
  </si>
  <si>
    <t>?</t>
  </si>
  <si>
    <t>--</t>
  </si>
  <si>
    <t>Identify 1 advantage and 1 disadvantage of frequency-severity methods.</t>
  </si>
  <si>
    <t>- ultimate</t>
  </si>
  <si>
    <t xml:space="preserve"> CDF</t>
  </si>
  <si>
    <t>to</t>
  </si>
  <si>
    <t>Here is the current information for a particular AY:</t>
  </si>
  <si>
    <t>Calculate the emergence of paid claims in the period</t>
  </si>
  <si>
    <t xml:space="preserve">  months.</t>
  </si>
  <si>
    <t>Use the</t>
  </si>
  <si>
    <t>additive</t>
  </si>
  <si>
    <t>approach to estimate the</t>
  </si>
  <si>
    <t>cumulative paid claims:</t>
  </si>
  <si>
    <t>ult clms</t>
  </si>
  <si>
    <t xml:space="preserve">  &lt;===</t>
  </si>
  <si>
    <t>When selecting development factors, you may select a SIMPLE AVERAGE in this problem.</t>
  </si>
  <si>
    <t>classical</t>
  </si>
  <si>
    <t>ULAE</t>
  </si>
  <si>
    <t>occurrence</t>
  </si>
  <si>
    <t>incurred</t>
  </si>
  <si>
    <t xml:space="preserve">  % of total IBNR attributed to future case development on known claims</t>
  </si>
  <si>
    <t xml:space="preserve">  percent of unallocated work that occurs when a claim is opened</t>
  </si>
  <si>
    <t>Exam 5 - Practice B-01 - Answers</t>
  </si>
  <si>
    <t>Based on the information provided, which of the following criteria should a good exposure base</t>
  </si>
  <si>
    <t>satisfy? (Select the best, most comprehensive answer.)</t>
  </si>
  <si>
    <t>Objective, Cheap to obtain, and Verify</t>
  </si>
  <si>
    <t>Car value, Number of drivers, and Policy duration</t>
  </si>
  <si>
    <t>Considers historical precedents, Car-years, Telematics</t>
  </si>
  <si>
    <t>Practical, Proportional to expected loss, Considers historical precedents</t>
  </si>
  <si>
    <t>effect of the benefit level change?</t>
  </si>
  <si>
    <t>10.1%</t>
  </si>
  <si>
    <t>11.3%</t>
  </si>
  <si>
    <t>13.7%</t>
  </si>
  <si>
    <t>8.7%</t>
  </si>
  <si>
    <t>If total current benefits are $575,000 and total proposed benefits are $625,000, what is the direct</t>
  </si>
  <si>
    <t/>
  </si>
  <si>
    <t>What are the two main components usually considered in calculating the total unpaid claim estimate?</t>
  </si>
  <si>
    <t>Case O/S and Provision for Future Development on Known Claims</t>
  </si>
  <si>
    <t>IBNR and Provision for Reopened Claims</t>
  </si>
  <si>
    <t>Case O/S and IBNR</t>
  </si>
  <si>
    <t>Provision for Claims In Transit and Case O/S</t>
  </si>
  <si>
    <t>For an actuary doing a reserve analysis, which is these questions would be most appropriate for the</t>
  </si>
  <si>
    <t>U/W manager?</t>
  </si>
  <si>
    <t>Can the data be subdivided into finer categories? (Ex: by policy limit)</t>
  </si>
  <si>
    <t>Has there been a change in the date when the books are closed for the quarter?</t>
  </si>
  <si>
    <t>Has there been a change in our retention level (claims above the retention level</t>
  </si>
  <si>
    <t>are ceded)</t>
  </si>
  <si>
    <t>Have there been changes in mix of business over the last few years?</t>
  </si>
  <si>
    <t>(Ex: geographical changes, changes in deductibles)</t>
  </si>
  <si>
    <t>accident</t>
  </si>
  <si>
    <t>transaction</t>
  </si>
  <si>
    <t>incremental</t>
  </si>
  <si>
    <t>ending</t>
  </si>
  <si>
    <t>claim</t>
  </si>
  <si>
    <t>date</t>
  </si>
  <si>
    <t>case reserve</t>
  </si>
  <si>
    <t>2021.9.01</t>
  </si>
  <si>
    <t>2022.09.01</t>
  </si>
  <si>
    <t>2023.03.01</t>
  </si>
  <si>
    <t>2022.4.01</t>
  </si>
  <si>
    <t>2023.04.01</t>
  </si>
  <si>
    <t>2024.01.01</t>
  </si>
  <si>
    <t>2024.07.01</t>
  </si>
  <si>
    <t>2024.10.01</t>
  </si>
  <si>
    <t>2021.1.01</t>
  </si>
  <si>
    <t>2021.07.01</t>
  </si>
  <si>
    <t>2021.10.01</t>
  </si>
  <si>
    <t>2022.10.01</t>
  </si>
  <si>
    <t>Claim Information:</t>
  </si>
  <si>
    <t>Calculate  the incurred loss for CY</t>
  </si>
  <si>
    <t>pertains to the application of the Berquist-Sherman paid method for estimating ultimate paid claims.</t>
  </si>
  <si>
    <t>Cumulative Paid Counts (CPC)</t>
  </si>
  <si>
    <t>Application of the Berquist-Sherman Paid method, resulted in these following restated paid loss</t>
  </si>
  <si>
    <t>and restate paid count values:</t>
  </si>
  <si>
    <r>
      <rPr>
        <b/>
        <sz val="11"/>
        <rFont val="Calibri"/>
        <family val="2"/>
        <scheme val="minor"/>
      </rPr>
      <t>Restated</t>
    </r>
    <r>
      <rPr>
        <sz val="11"/>
        <rFont val="Calibri"/>
        <family val="2"/>
        <scheme val="minor"/>
      </rPr>
      <t xml:space="preserve"> Cumulative Paid Counts (CPC)</t>
    </r>
  </si>
  <si>
    <t xml:space="preserve">developmentmonths ==&gt;  </t>
  </si>
  <si>
    <t>Calculate the missing restated cumulative paid loss using linear interpolation for 36 months.</t>
  </si>
  <si>
    <t>This cumulative paid loss and cumulative paid count informtion is for AY 2020 as of Dec 31 2023 and</t>
  </si>
  <si>
    <t>Cumulative Paid Loss (CPL) (000s)</t>
  </si>
  <si>
    <r>
      <rPr>
        <b/>
        <sz val="11"/>
        <rFont val="Calibri"/>
        <family val="2"/>
        <scheme val="minor"/>
      </rPr>
      <t xml:space="preserve">Restated </t>
    </r>
    <r>
      <rPr>
        <sz val="11"/>
        <rFont val="Calibri"/>
        <family val="2"/>
        <scheme val="minor"/>
      </rPr>
      <t>Cumulative Paid Loss (CPL) (000s)</t>
    </r>
  </si>
  <si>
    <t>A personal automobile company is considering changing its exposure base from car-years to hours</t>
  </si>
  <si>
    <t>driven. Evaluate hours driven using 3 criteria of a good exposure base.</t>
  </si>
  <si>
    <t>Which of these exposure bases are inflation-sensitive?</t>
  </si>
  <si>
    <t>payroll (Worker's Compensation)</t>
  </si>
  <si>
    <t>car-years (personal auto)</t>
  </si>
  <si>
    <t>house-years (homeowners)</t>
  </si>
  <si>
    <t>sales revenue (commercial General Liability)</t>
  </si>
  <si>
    <t>Written exposures for calendar year 2023 assuming one of the policies was</t>
  </si>
  <si>
    <t>cancelled on Feb 1, 2024.</t>
  </si>
  <si>
    <t>cancelled on Dec 1, 2023.</t>
  </si>
  <si>
    <t>Written exposures for calendar year 2024 assuming one of the policies was</t>
  </si>
  <si>
    <t>Suppose are there four 6-month auto insurance policies each with an effective date of Nov 1, 2023.</t>
  </si>
  <si>
    <r>
      <t xml:space="preserve">Calculate the EP @ CRL for </t>
    </r>
    <r>
      <rPr>
        <b/>
        <sz val="11"/>
        <color rgb="FFFF0000"/>
        <rFont val="Calibri"/>
        <family val="2"/>
        <scheme val="minor"/>
      </rPr>
      <t>policy years</t>
    </r>
    <r>
      <rPr>
        <sz val="11"/>
        <rFont val="Calibri"/>
        <family val="2"/>
        <scheme val="minor"/>
      </rPr>
      <t xml:space="preserve"> 2020, 2021 and 2022 assuming annual policies and 2 rate changes.</t>
    </r>
  </si>
  <si>
    <t>rate change 1</t>
  </si>
  <si>
    <t>rate change 1 date</t>
  </si>
  <si>
    <t>rate change 2</t>
  </si>
  <si>
    <t>rate change 2 date</t>
  </si>
  <si>
    <t xml:space="preserve">Note:  </t>
  </si>
  <si>
    <r>
      <t xml:space="preserve">On the real exam, the question likely won't emphasize they are asking about </t>
    </r>
    <r>
      <rPr>
        <i/>
        <u/>
        <sz val="11"/>
        <rFont val="Calibri"/>
        <family val="2"/>
        <scheme val="minor"/>
      </rPr>
      <t>policy</t>
    </r>
  </si>
  <si>
    <r>
      <rPr>
        <i/>
        <u/>
        <sz val="11"/>
        <rFont val="Calibri"/>
        <family val="2"/>
        <scheme val="minor"/>
      </rPr>
      <t>years</t>
    </r>
    <r>
      <rPr>
        <i/>
        <sz val="11"/>
        <rFont val="Calibri"/>
        <family val="2"/>
        <scheme val="minor"/>
      </rPr>
      <t>. If you did the calculation for calendar years, you wouldn't get any credit.</t>
    </r>
  </si>
  <si>
    <t>Other than bringing earned premium to current rate level to account for rate changes, and trending earned</t>
  </si>
  <si>
    <t>where this adjustment may be required.</t>
  </si>
  <si>
    <r>
      <t xml:space="preserve">premium to account distributional changes and inflation, </t>
    </r>
    <r>
      <rPr>
        <u/>
        <sz val="11"/>
        <rFont val="Calibri"/>
        <family val="2"/>
        <scheme val="minor"/>
      </rPr>
      <t>identify</t>
    </r>
    <r>
      <rPr>
        <sz val="11"/>
        <rFont val="Calibri"/>
        <family val="2"/>
        <scheme val="minor"/>
      </rPr>
      <t xml:space="preserve"> an adjustment to earned premium data</t>
    </r>
  </si>
  <si>
    <r>
      <t xml:space="preserve">that should be considered (in certain circumstances) when performing a rate indication. </t>
    </r>
    <r>
      <rPr>
        <u/>
        <sz val="11"/>
        <rFont val="Calibri"/>
        <family val="2"/>
        <scheme val="minor"/>
      </rPr>
      <t>Identify</t>
    </r>
    <r>
      <rPr>
        <sz val="11"/>
        <rFont val="Calibri"/>
        <family val="2"/>
        <scheme val="minor"/>
      </rPr>
      <t xml:space="preserve"> 1 situation</t>
    </r>
  </si>
  <si>
    <t>Briefly describe the general procedure for dealing with shock losses in ratemaking.</t>
  </si>
  <si>
    <t>Identify 1 advantage and 1 disadvantage of the premium-based expense method.</t>
  </si>
  <si>
    <t>Calculate the underwriting expense ratio using the premium-based projection method.</t>
  </si>
  <si>
    <t>($000s)</t>
  </si>
  <si>
    <t>% fixed</t>
  </si>
  <si>
    <t>Written Premium</t>
  </si>
  <si>
    <t>WP</t>
  </si>
  <si>
    <t>Earned Premium</t>
  </si>
  <si>
    <t>Agency Commission</t>
  </si>
  <si>
    <t>CB</t>
  </si>
  <si>
    <t>Other Acquisition Cost</t>
  </si>
  <si>
    <t>OthAcq</t>
  </si>
  <si>
    <t>Premium Tax &amp; Licensing Fees</t>
  </si>
  <si>
    <t>TLF</t>
  </si>
  <si>
    <t>Gen</t>
  </si>
  <si>
    <t>notation:</t>
  </si>
  <si>
    <t>Calculate the indicated rate change for each class that results in a revenue-neutral overall change.</t>
  </si>
  <si>
    <t>current</t>
  </si>
  <si>
    <t xml:space="preserve">  * EE = Earned Exposures</t>
  </si>
  <si>
    <t>Full credibility:</t>
  </si>
  <si>
    <t xml:space="preserve"> exposures</t>
  </si>
  <si>
    <t>Use the square-root rule for credibility.</t>
  </si>
  <si>
    <t>Complement of credibility is no change.</t>
  </si>
  <si>
    <t>Identify the 2 main steps in territorial ratemaking.</t>
  </si>
  <si>
    <t>Identify 2 challenges related to territorial ratemaking.</t>
  </si>
  <si>
    <t xml:space="preserve">Calculate the base rate required to achieve an average rate increase of </t>
  </si>
  <si>
    <t>current average premium</t>
  </si>
  <si>
    <t>Relativities</t>
  </si>
  <si>
    <t>AOI levels</t>
  </si>
  <si>
    <t>expos.</t>
  </si>
  <si>
    <t>less than 100,000</t>
  </si>
  <si>
    <t>equal to or above 100,000</t>
  </si>
  <si>
    <t>Territories</t>
  </si>
  <si>
    <t>territory 1</t>
  </si>
  <si>
    <t>territory 2</t>
  </si>
  <si>
    <t>Fixed Expense Fee</t>
  </si>
  <si>
    <t>Calculate the experience modification factor given the following Policy Year (PY) data.</t>
  </si>
  <si>
    <t>Actual</t>
  </si>
  <si>
    <t>Primary</t>
  </si>
  <si>
    <t>Excess</t>
  </si>
  <si>
    <t>PY</t>
  </si>
  <si>
    <t>Losses</t>
  </si>
  <si>
    <t>Payroll</t>
  </si>
  <si>
    <t>Expected loss rate per 100 of payroll</t>
  </si>
  <si>
    <t>D-Ratio</t>
  </si>
  <si>
    <t>Ballast value</t>
  </si>
  <si>
    <t xml:space="preserve">  = B</t>
  </si>
  <si>
    <t>Weighting value</t>
  </si>
  <si>
    <t xml:space="preserve">  = w</t>
  </si>
  <si>
    <t xml:space="preserve">Define the term unpaid claim estimate according to Actuarial Statement of Principles 43, </t>
  </si>
  <si>
    <t>Property/Casualty Unpaid Claim Estimates</t>
  </si>
  <si>
    <r>
      <t xml:space="preserve">Build the </t>
    </r>
    <r>
      <rPr>
        <b/>
        <sz val="11"/>
        <color rgb="FFFF0000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(Report Year)</t>
    </r>
    <r>
      <rPr>
        <sz val="11"/>
        <color theme="1"/>
        <rFont val="Calibri"/>
        <family val="2"/>
        <scheme val="minor"/>
      </rPr>
      <t xml:space="preserve"> paid &amp; reported claim triangles. (Unless stated otherwise these are cumulative triangles)</t>
    </r>
  </si>
  <si>
    <t>paid in</t>
  </si>
  <si>
    <t>case O/S</t>
  </si>
  <si>
    <t>claim id</t>
  </si>
  <si>
    <t>RY</t>
  </si>
  <si>
    <t>Ian-the-Actuary took the minutes for a reserve committee meeting where a previous material operational change was discussed. He</t>
  </si>
  <si>
    <t xml:space="preserve">got mixed up however as to whether the operational change was a change in settlment rate of claims or a change in case reserve adequacy. </t>
  </si>
  <si>
    <r>
      <t xml:space="preserve">Help Ian get the minutes right by by deducing the operational change </t>
    </r>
    <r>
      <rPr>
        <b/>
        <u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when the change occurred using the triangles given below.</t>
    </r>
  </si>
  <si>
    <t>Justify your answer with an appropriate diagnostic triange.</t>
  </si>
  <si>
    <t>(We know the change occurred on Jan 1 but Ian couldn't remember the year.)</t>
  </si>
  <si>
    <t>using:</t>
  </si>
  <si>
    <t>reported development method</t>
  </si>
  <si>
    <t>reported Bornhuetter-Ferguson method</t>
  </si>
  <si>
    <t>Data is for CY/AY 2024 as of Dec 31, 2024</t>
  </si>
  <si>
    <t>Tort reform is passed on Dec 31, 2024 causing an</t>
  </si>
  <si>
    <t>expected</t>
  </si>
  <si>
    <t>reduction on future claim payments.</t>
  </si>
  <si>
    <t>reported loss @ 12 months</t>
  </si>
  <si>
    <t>reported CDF for 12-ult</t>
  </si>
  <si>
    <t>paid loss @ 12 months</t>
  </si>
  <si>
    <t>settlement rates, and case reserve adequacy. Asses the accuracy of the Cape Cod method for estimating unpaid claims</t>
  </si>
  <si>
    <t>Suppose that claims data has been stable for AYs 2010-2024 with respect to development patterns, loss ratios,</t>
  </si>
  <si>
    <t>for AY 2025 if the underlying loss ratio began deteriorating in 2025.</t>
  </si>
  <si>
    <t>Cumulative Reported Counts (CRC)</t>
  </si>
  <si>
    <t>Cumulative Reported Loss ($000s)  (CRL)</t>
  </si>
  <si>
    <t>paid loss @ Dec 31, 2025    ====&gt;</t>
  </si>
  <si>
    <t>Use a frequency-severity method to estimate</t>
  </si>
  <si>
    <t xml:space="preserve">  claims for AY 2025</t>
  </si>
  <si>
    <t>Use a Case O/S method to calculate the</t>
  </si>
  <si>
    <t xml:space="preserve">  for AY</t>
  </si>
  <si>
    <t>Cumulative Paid Loss ($000s)  (CPL)</t>
  </si>
  <si>
    <t>48-ultimate paid loss to prior case O/S factor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</si>
  <si>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(CPL)</t>
    </r>
  </si>
  <si>
    <r>
      <t xml:space="preserve">Case Outstanding ($000s) </t>
    </r>
    <r>
      <rPr>
        <b/>
        <sz val="11"/>
        <color rgb="FFFF0000"/>
        <rFont val="Calibri"/>
        <family val="2"/>
        <scheme val="minor"/>
      </rPr>
      <t>(COS)</t>
    </r>
  </si>
  <si>
    <r>
      <t xml:space="preserve">* no development past </t>
    </r>
    <r>
      <rPr>
        <i/>
        <u/>
        <sz val="11"/>
        <color rgb="FFFF0000"/>
        <rFont val="Calibri"/>
        <family val="2"/>
        <scheme val="minor"/>
      </rPr>
      <t>60</t>
    </r>
    <r>
      <rPr>
        <i/>
        <sz val="11"/>
        <color rgb="FFFF0000"/>
        <rFont val="Calibri"/>
        <family val="2"/>
        <scheme val="minor"/>
      </rPr>
      <t xml:space="preserve"> months</t>
    </r>
  </si>
  <si>
    <t>Briefly dscribe a scenario where a case outstanding method for estimating unpaid claims would be</t>
  </si>
  <si>
    <t>appropriate.</t>
  </si>
  <si>
    <r>
      <t xml:space="preserve">Calculate the </t>
    </r>
    <r>
      <rPr>
        <u/>
        <sz val="11"/>
        <rFont val="Calibri"/>
        <family val="2"/>
        <scheme val="minor"/>
      </rPr>
      <t>unpaid</t>
    </r>
    <r>
      <rPr>
        <sz val="11"/>
        <rFont val="Calibri"/>
        <family val="2"/>
        <scheme val="minor"/>
      </rPr>
      <t xml:space="preserve"> loss for AY 2025 using the standard paid development method. (Use a simple arithmetic average to calculate CDFs.)</t>
    </r>
  </si>
  <si>
    <t>Use a 48-ultimate tail factor of:</t>
  </si>
  <si>
    <t>Given the additional information below, use the Berquist-Sherman paid method to recalculate the unpaid loss for AY 2025.</t>
  </si>
  <si>
    <t>* May be development past 48 months</t>
  </si>
  <si>
    <t>Counts</t>
  </si>
  <si>
    <t>0 - 12</t>
  </si>
  <si>
    <t>12 - 24</t>
  </si>
  <si>
    <t>24 - 36</t>
  </si>
  <si>
    <t>36 - 48</t>
  </si>
  <si>
    <t>48 - 60</t>
  </si>
  <si>
    <t>a</t>
  </si>
  <si>
    <t>b</t>
  </si>
  <si>
    <t>use 12 - 24 values</t>
  </si>
  <si>
    <t>not needed</t>
  </si>
  <si>
    <t>parameters for 2-point exponential fit:   y = aebx</t>
  </si>
  <si>
    <t>* Select a tail factor by taking the square root</t>
  </si>
  <si>
    <t xml:space="preserve">     of the 36-48 LDF.</t>
  </si>
  <si>
    <t>(Use exponential regression where appropriate)</t>
  </si>
  <si>
    <t>Based on you solution to part (a) briefly describe anything that you could lead you distrust your estimate of unpaid loss.</t>
  </si>
  <si>
    <t>ultimate loss</t>
  </si>
  <si>
    <t>unpaid loss</t>
  </si>
  <si>
    <t>change in company operations that could explain the result.</t>
  </si>
  <si>
    <t>This data was based on a simulation of individual policies and claims and the true ultimate and unpaid amounts for AY 2025 are as follows:</t>
  </si>
  <si>
    <t>Comment on the accuracy of the estimate of unpaid loss from part (a) versus the estimate from part (c) and suggest a</t>
  </si>
  <si>
    <t>&lt;==</t>
  </si>
  <si>
    <t>Use this tail factor for part (a) only.</t>
  </si>
  <si>
    <t>S/S</t>
  </si>
  <si>
    <t>cumulative paid SS:</t>
  </si>
  <si>
    <t>selected ultimate claims by AY (using paid claim development)</t>
  </si>
  <si>
    <t>sometimes you are not given the ultimate claims</t>
  </si>
  <si>
    <t xml:space="preserve">  - you would then have to calculate them using an appropriate method</t>
  </si>
  <si>
    <t xml:space="preserve">  - see 2016.Spring #23</t>
  </si>
  <si>
    <t>* There is no development beyond 48 months.</t>
  </si>
  <si>
    <t xml:space="preserve"> approach to estimate the</t>
  </si>
  <si>
    <t>Calculate the net unpaid claims for all accident years using reported claims development.</t>
  </si>
  <si>
    <t>cumulative gross reported claims:</t>
  </si>
  <si>
    <t>cumulative ceded reported claims:</t>
  </si>
  <si>
    <t>(no reported claim development beyond 48 months)</t>
  </si>
  <si>
    <t>(under excess-of-loss treaty)</t>
  </si>
  <si>
    <t>cumulative net paid claims:</t>
  </si>
  <si>
    <t>stop-loss limits</t>
  </si>
  <si>
    <t>(net of excess-of-loss treaty)</t>
  </si>
  <si>
    <t>(applies AFTER excess-of-loss treaty)</t>
  </si>
  <si>
    <t>pd clm</t>
  </si>
  <si>
    <t>limit</t>
  </si>
  <si>
    <t>none</t>
  </si>
  <si>
    <t>There is no further loss development past 48 months</t>
  </si>
  <si>
    <t>Dollar-based methods is one class of methods typically used by actuaries to calculate unpaid ULAE for a reserve analysis. Identify</t>
  </si>
  <si>
    <t xml:space="preserve">  &lt;==  policy type</t>
  </si>
  <si>
    <t xml:space="preserve">  &lt;== incurred includes reported &amp; IBNR</t>
  </si>
  <si>
    <t xml:space="preserve">  case outstanding    (latest AY)</t>
  </si>
  <si>
    <t xml:space="preserve">  total IBNR    (latest AY)</t>
  </si>
  <si>
    <t xml:space="preserve">  percent of unallocated work that occurs when a claim is closed</t>
  </si>
  <si>
    <t>the other two categories of lesser-used methods and for one of those 2 categories, identify a specific method.</t>
  </si>
  <si>
    <t xml:space="preserve">(i)  </t>
  </si>
  <si>
    <t xml:space="preserve">(ii)  </t>
  </si>
  <si>
    <t xml:space="preserve">(iii)  </t>
  </si>
  <si>
    <t xml:space="preserve">(iv)  </t>
  </si>
  <si>
    <t>monthly written and earned premium</t>
  </si>
  <si>
    <t>mix of business relative to all of its rating variables</t>
  </si>
  <si>
    <r>
      <t xml:space="preserve">Assume that an insurer has been writing auto policies for 25 years and for the past 10 years </t>
    </r>
    <r>
      <rPr>
        <u/>
        <sz val="11"/>
        <rFont val="Calibri"/>
        <family val="2"/>
        <scheme val="minor"/>
      </rPr>
      <t>has had the same</t>
    </r>
    <r>
      <rPr>
        <sz val="11"/>
        <rFont val="Calibri"/>
        <family val="2"/>
        <scheme val="minor"/>
      </rPr>
      <t>:</t>
    </r>
  </si>
  <si>
    <t>case reserve adequacy</t>
  </si>
  <si>
    <t>settlement rate across all sizes of claims</t>
  </si>
  <si>
    <t xml:space="preserve">(v)  </t>
  </si>
  <si>
    <t>development patterns in both the paid and reported development triangles</t>
  </si>
  <si>
    <t>claims estimates.</t>
  </si>
  <si>
    <t>If the company had been obtaining accurate estimates of unpaid claims using the standard paid development method, and the standard reported</t>
  </si>
  <si>
    <t>development method, then describe any appropriate adjustments to their reserving methodology so as to maintain the accuracy of its unpaid</t>
  </si>
  <si>
    <t>Suppose however that 3 years ago, the loss ratio began deteriorating by 2% per year and this trend is expected to continue. No other changes</t>
  </si>
  <si>
    <t>relative to items (i) through (v) have occurred.</t>
  </si>
  <si>
    <t>Referring to part (a), suppose the the volume of business increased but due to budgetary contraints, the settlement rates decreased. If the strength</t>
  </si>
  <si>
    <t>of the case reserves also decreased, describe any appropriate adjustments to their reserving methodology so as to maintain the accuracy of its</t>
  </si>
  <si>
    <t>unpaid claim estimates.</t>
  </si>
  <si>
    <t>Calculate the indicated rate given the following information:</t>
  </si>
  <si>
    <t>effective date</t>
  </si>
  <si>
    <t>term</t>
  </si>
  <si>
    <t>ren</t>
  </si>
  <si>
    <t>V: variable expense</t>
  </si>
  <si>
    <t>non-modeled cat-to-AIY ratio</t>
  </si>
  <si>
    <t>Q: profit provision</t>
  </si>
  <si>
    <t>E(F): fixed expenses</t>
  </si>
  <si>
    <t>non-cat</t>
  </si>
  <si>
    <t>* assume the net per-exposure cost of reinsurance</t>
  </si>
  <si>
    <t>historical loss trend</t>
  </si>
  <si>
    <t>projected loss trend</t>
  </si>
  <si>
    <t>fixed expense trend</t>
  </si>
  <si>
    <t>* modeled cat pure premium</t>
  </si>
  <si>
    <t>exposure trend</t>
  </si>
  <si>
    <t>* projected</t>
  </si>
  <si>
    <t>rpt loss</t>
  </si>
  <si>
    <t>AIY / EE</t>
  </si>
  <si>
    <t>&amp; ALAE</t>
  </si>
  <si>
    <t>factor</t>
  </si>
  <si>
    <t>exp fit</t>
  </si>
  <si>
    <t>2024 reinsurance cost</t>
  </si>
  <si>
    <t xml:space="preserve"> &lt;-- through 2024</t>
  </si>
  <si>
    <t>2024 reinsurance recoveries</t>
  </si>
  <si>
    <t xml:space="preserve">   for the effective period is the same as for CY 2024</t>
  </si>
  <si>
    <t>Trended earned premium at current rate level for CY:</t>
  </si>
  <si>
    <t>and</t>
  </si>
  <si>
    <t>Trended ultimate loss &amp; LAE for AY:</t>
  </si>
  <si>
    <t>Indicated rate change</t>
  </si>
  <si>
    <t>Here is the required information:</t>
  </si>
  <si>
    <t>Trends (annual)</t>
  </si>
  <si>
    <t>Expenses</t>
  </si>
  <si>
    <t>premium trend</t>
  </si>
  <si>
    <t>fixed expense ratio</t>
  </si>
  <si>
    <t>loss trend</t>
  </si>
  <si>
    <t>variable expense ratio</t>
  </si>
  <si>
    <t>U/W profit ratio</t>
  </si>
  <si>
    <t>ULAE ratio</t>
  </si>
  <si>
    <t>Incurred Loss &amp; LAE</t>
  </si>
  <si>
    <t>Rate Change Information</t>
  </si>
  <si>
    <t>effective date:</t>
  </si>
  <si>
    <t xml:space="preserve"> (year, month, day)</t>
  </si>
  <si>
    <t>rates in effect for:</t>
  </si>
  <si>
    <t>policy term:</t>
  </si>
  <si>
    <t>2023 . 10 . 01</t>
  </si>
  <si>
    <t>2025 . 01 . 01</t>
  </si>
  <si>
    <t>True or False:</t>
  </si>
  <si>
    <t>Briefly explain your answer to part (a).</t>
  </si>
  <si>
    <t>Are multivariate methods for calculating relativities better than univariate methods?</t>
  </si>
  <si>
    <t>EP for PY 2020</t>
  </si>
  <si>
    <t>EP for PY 2021</t>
  </si>
  <si>
    <t>EP for PY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</si>
</sst>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-F800]dddd\,\ mmmm\ dd\,\ yyyy"/>
    <numFmt numFmtId="166" formatCode="0.000"/>
    <numFmt numFmtId="167" formatCode="#,##0.000"/>
    <numFmt numFmtId="168" formatCode="#,##0_ ;\-#,##0\ "/>
    <numFmt numFmtId="169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i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</cellStyleXfs>
  <cellXfs count="3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7" fillId="0" borderId="11" xfId="2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0" fontId="12" fillId="0" borderId="11" xfId="5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12" fillId="0" borderId="25" xfId="5" applyNumberFormat="1" applyFont="1" applyFill="1" applyBorder="1" applyAlignment="1">
      <alignment horizontal="center"/>
    </xf>
    <xf numFmtId="3" fontId="0" fillId="0" borderId="0" xfId="0" applyNumberFormat="1" applyFont="1" applyProtection="1">
      <protection locked="0"/>
    </xf>
    <xf numFmtId="3" fontId="12" fillId="0" borderId="1" xfId="0" applyNumberFormat="1" applyFont="1" applyFill="1" applyBorder="1" applyProtection="1">
      <protection locked="0"/>
    </xf>
    <xf numFmtId="9" fontId="12" fillId="0" borderId="1" xfId="1" applyFont="1" applyFill="1" applyBorder="1" applyProtection="1">
      <protection locked="0"/>
    </xf>
    <xf numFmtId="0" fontId="0" fillId="2" borderId="0" xfId="0" applyFill="1"/>
    <xf numFmtId="0" fontId="12" fillId="2" borderId="16" xfId="0" applyFont="1" applyFill="1" applyBorder="1" applyProtection="1">
      <protection locked="0"/>
    </xf>
    <xf numFmtId="0" fontId="0" fillId="2" borderId="26" xfId="0" applyFill="1" applyBorder="1"/>
    <xf numFmtId="0" fontId="12" fillId="2" borderId="18" xfId="0" applyFont="1" applyFill="1" applyBorder="1" applyProtection="1"/>
    <xf numFmtId="9" fontId="0" fillId="2" borderId="27" xfId="0" applyNumberFormat="1" applyFill="1" applyBorder="1"/>
    <xf numFmtId="0" fontId="12" fillId="2" borderId="19" xfId="0" applyFont="1" applyFill="1" applyBorder="1" applyProtection="1"/>
    <xf numFmtId="0" fontId="12" fillId="2" borderId="20" xfId="0" applyFont="1" applyFill="1" applyBorder="1" applyProtection="1"/>
    <xf numFmtId="165" fontId="0" fillId="2" borderId="12" xfId="0" applyNumberFormat="1" applyFill="1" applyBorder="1"/>
    <xf numFmtId="0" fontId="0" fillId="2" borderId="12" xfId="0" applyFill="1" applyBorder="1"/>
    <xf numFmtId="0" fontId="12" fillId="2" borderId="26" xfId="0" applyFont="1" applyFill="1" applyBorder="1" applyProtection="1">
      <protection locked="0"/>
    </xf>
    <xf numFmtId="0" fontId="12" fillId="2" borderId="12" xfId="0" applyFont="1" applyFill="1" applyBorder="1" applyProtection="1"/>
    <xf numFmtId="0" fontId="12" fillId="2" borderId="27" xfId="0" applyFont="1" applyFill="1" applyBorder="1" applyProtection="1"/>
    <xf numFmtId="0" fontId="12" fillId="2" borderId="17" xfId="0" applyFont="1" applyFill="1" applyBorder="1" applyAlignment="1" applyProtection="1">
      <alignment horizontal="right"/>
      <protection locked="0"/>
    </xf>
    <xf numFmtId="0" fontId="12" fillId="2" borderId="26" xfId="0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Protection="1">
      <protection locked="0"/>
    </xf>
    <xf numFmtId="3" fontId="12" fillId="2" borderId="27" xfId="0" applyNumberFormat="1" applyFont="1" applyFill="1" applyBorder="1" applyProtection="1">
      <protection locked="0"/>
    </xf>
    <xf numFmtId="3" fontId="12" fillId="2" borderId="20" xfId="0" applyNumberFormat="1" applyFont="1" applyFill="1" applyBorder="1" applyProtection="1">
      <protection locked="0"/>
    </xf>
    <xf numFmtId="3" fontId="12" fillId="2" borderId="12" xfId="0" applyNumberFormat="1" applyFont="1" applyFill="1" applyBorder="1" applyProtection="1">
      <protection locked="0"/>
    </xf>
    <xf numFmtId="0" fontId="12" fillId="2" borderId="20" xfId="0" applyFont="1" applyFill="1" applyBorder="1" applyAlignment="1" applyProtection="1">
      <alignment horizontal="right"/>
      <protection locked="0"/>
    </xf>
    <xf numFmtId="0" fontId="12" fillId="2" borderId="12" xfId="0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26" xfId="0" applyNumberFormat="1" applyFont="1" applyFill="1" applyBorder="1"/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0" xfId="0" applyNumberFormat="1" applyFont="1" applyFill="1" applyBorder="1"/>
    <xf numFmtId="3" fontId="0" fillId="2" borderId="27" xfId="0" applyNumberFormat="1" applyFont="1" applyFill="1" applyBorder="1"/>
    <xf numFmtId="3" fontId="0" fillId="2" borderId="27" xfId="0" applyNumberFormat="1" applyFill="1" applyBorder="1" applyAlignment="1">
      <alignment horizontal="right"/>
    </xf>
    <xf numFmtId="0" fontId="0" fillId="2" borderId="27" xfId="0" applyFont="1" applyFill="1" applyBorder="1"/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12" xfId="0" applyNumberFormat="1" applyFont="1" applyFill="1" applyBorder="1"/>
    <xf numFmtId="9" fontId="0" fillId="2" borderId="12" xfId="1" applyFont="1" applyFill="1" applyBorder="1"/>
    <xf numFmtId="0" fontId="0" fillId="2" borderId="12" xfId="0" applyFont="1" applyFill="1" applyBorder="1"/>
    <xf numFmtId="3" fontId="0" fillId="2" borderId="12" xfId="0" applyNumberFormat="1" applyFill="1" applyBorder="1" applyAlignment="1">
      <alignment horizontal="right"/>
    </xf>
    <xf numFmtId="9" fontId="0" fillId="2" borderId="27" xfId="1" applyFont="1" applyFill="1" applyBorder="1"/>
    <xf numFmtId="3" fontId="2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3" fontId="0" fillId="2" borderId="15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right"/>
    </xf>
    <xf numFmtId="3" fontId="0" fillId="2" borderId="26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5" xfId="0" applyNumberFormat="1" applyFont="1" applyFill="1" applyBorder="1"/>
    <xf numFmtId="1" fontId="0" fillId="2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/>
    <xf numFmtId="1" fontId="0" fillId="2" borderId="14" xfId="0" applyNumberFormat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29" xfId="0" applyNumberFormat="1" applyFont="1" applyFill="1" applyBorder="1"/>
    <xf numFmtId="9" fontId="0" fillId="2" borderId="29" xfId="1" applyFont="1" applyFill="1" applyBorder="1"/>
    <xf numFmtId="0" fontId="2" fillId="2" borderId="0" xfId="0" applyFont="1" applyFill="1"/>
    <xf numFmtId="3" fontId="6" fillId="2" borderId="0" xfId="0" applyNumberFormat="1" applyFont="1" applyFill="1"/>
    <xf numFmtId="164" fontId="0" fillId="2" borderId="26" xfId="1" applyNumberFormat="1" applyFont="1" applyFill="1" applyBorder="1"/>
    <xf numFmtId="164" fontId="0" fillId="2" borderId="12" xfId="1" applyNumberFormat="1" applyFont="1" applyFill="1" applyBorder="1"/>
    <xf numFmtId="3" fontId="0" fillId="2" borderId="19" xfId="0" applyNumberFormat="1" applyFont="1" applyFill="1" applyBorder="1" applyAlignment="1">
      <alignment horizontal="center"/>
    </xf>
    <xf numFmtId="3" fontId="0" fillId="2" borderId="28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16" fillId="2" borderId="0" xfId="0" applyNumberFormat="1" applyFont="1" applyFill="1"/>
    <xf numFmtId="164" fontId="0" fillId="2" borderId="0" xfId="1" applyNumberFormat="1" applyFont="1" applyFill="1"/>
    <xf numFmtId="3" fontId="17" fillId="6" borderId="1" xfId="7" applyNumberFormat="1" applyBorder="1" applyAlignment="1">
      <alignment horizontal="center"/>
    </xf>
    <xf numFmtId="0" fontId="12" fillId="2" borderId="16" xfId="0" applyFont="1" applyFill="1" applyBorder="1" applyProtection="1"/>
    <xf numFmtId="0" fontId="24" fillId="2" borderId="0" xfId="0" applyFont="1" applyFill="1" applyBorder="1" applyAlignment="1">
      <alignment horizontal="center"/>
    </xf>
    <xf numFmtId="0" fontId="16" fillId="2" borderId="0" xfId="0" applyFont="1" applyFill="1"/>
    <xf numFmtId="0" fontId="0" fillId="2" borderId="20" xfId="0" applyFill="1" applyBorder="1" applyAlignment="1">
      <alignment horizontal="center"/>
    </xf>
    <xf numFmtId="0" fontId="18" fillId="2" borderId="20" xfId="0" applyFont="1" applyFill="1" applyBorder="1"/>
    <xf numFmtId="0" fontId="18" fillId="2" borderId="0" xfId="0" applyFont="1" applyFill="1" applyAlignment="1">
      <alignment horizontal="center"/>
    </xf>
    <xf numFmtId="3" fontId="12" fillId="2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ont="1" applyFill="1" applyAlignment="1">
      <alignment horizontal="centerContinuous"/>
    </xf>
    <xf numFmtId="0" fontId="6" fillId="2" borderId="0" xfId="0" applyFont="1" applyFill="1"/>
    <xf numFmtId="3" fontId="0" fillId="2" borderId="16" xfId="0" applyNumberForma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2" fontId="0" fillId="2" borderId="0" xfId="0" applyNumberFormat="1" applyFill="1"/>
    <xf numFmtId="3" fontId="0" fillId="2" borderId="26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2" borderId="15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167" fontId="0" fillId="2" borderId="27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3" fontId="19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0" fontId="16" fillId="2" borderId="13" xfId="0" applyFont="1" applyFill="1" applyBorder="1" applyAlignment="1">
      <alignment horizontal="centerContinuous"/>
    </xf>
    <xf numFmtId="0" fontId="16" fillId="2" borderId="28" xfId="0" applyFont="1" applyFill="1" applyBorder="1" applyAlignment="1">
      <alignment horizontal="centerContinuous"/>
    </xf>
    <xf numFmtId="3" fontId="0" fillId="2" borderId="17" xfId="0" quotePrefix="1" applyNumberFormat="1" applyFill="1" applyBorder="1"/>
    <xf numFmtId="4" fontId="0" fillId="2" borderId="26" xfId="0" applyNumberFormat="1" applyFill="1" applyBorder="1" applyAlignment="1">
      <alignment horizontal="center"/>
    </xf>
    <xf numFmtId="3" fontId="0" fillId="2" borderId="0" xfId="0" quotePrefix="1" applyNumberFormat="1" applyFill="1" applyBorder="1"/>
    <xf numFmtId="4" fontId="0" fillId="2" borderId="27" xfId="0" applyNumberFormat="1" applyFill="1" applyBorder="1" applyAlignment="1">
      <alignment horizontal="center"/>
    </xf>
    <xf numFmtId="3" fontId="0" fillId="2" borderId="19" xfId="0" applyNumberFormat="1" applyFill="1" applyBorder="1"/>
    <xf numFmtId="3" fontId="0" fillId="2" borderId="20" xfId="0" quotePrefix="1" applyNumberFormat="1" applyFill="1" applyBorder="1"/>
    <xf numFmtId="3" fontId="0" fillId="2" borderId="12" xfId="0" applyNumberFormat="1" applyFill="1" applyBorder="1"/>
    <xf numFmtId="4" fontId="0" fillId="2" borderId="12" xfId="0" applyNumberFormat="1" applyFill="1" applyBorder="1" applyAlignment="1">
      <alignment horizontal="center"/>
    </xf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centerContinuous"/>
    </xf>
    <xf numFmtId="3" fontId="0" fillId="2" borderId="26" xfId="0" applyNumberFormat="1" applyFill="1" applyBorder="1" applyAlignment="1">
      <alignment horizontal="centerContinuous"/>
    </xf>
    <xf numFmtId="2" fontId="0" fillId="2" borderId="14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Continuous"/>
    </xf>
    <xf numFmtId="3" fontId="0" fillId="2" borderId="13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25" fillId="2" borderId="0" xfId="0" applyFont="1" applyFill="1" applyBorder="1" applyProtection="1"/>
    <xf numFmtId="3" fontId="0" fillId="2" borderId="13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12" fillId="7" borderId="28" xfId="7" applyNumberFormat="1" applyFont="1" applyFill="1" applyBorder="1" applyAlignment="1">
      <alignment horizontal="center"/>
    </xf>
    <xf numFmtId="3" fontId="12" fillId="7" borderId="29" xfId="4" applyNumberFormat="1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0" fillId="2" borderId="20" xfId="0" quotePrefix="1" applyFill="1" applyBorder="1" applyAlignment="1">
      <alignment horizontal="center"/>
    </xf>
    <xf numFmtId="0" fontId="19" fillId="2" borderId="0" xfId="0" applyFont="1" applyFill="1"/>
    <xf numFmtId="168" fontId="0" fillId="2" borderId="0" xfId="8" applyNumberFormat="1" applyFont="1" applyFill="1" applyAlignment="1">
      <alignment horizontal="center"/>
    </xf>
    <xf numFmtId="0" fontId="28" fillId="2" borderId="13" xfId="4" applyFont="1" applyFill="1" applyBorder="1"/>
    <xf numFmtId="0" fontId="11" fillId="2" borderId="28" xfId="4" applyFont="1" applyFill="1" applyBorder="1"/>
    <xf numFmtId="164" fontId="11" fillId="2" borderId="28" xfId="4" applyNumberFormat="1" applyFont="1" applyFill="1" applyBorder="1"/>
    <xf numFmtId="0" fontId="11" fillId="2" borderId="29" xfId="4" applyFont="1" applyFill="1" applyBorder="1"/>
    <xf numFmtId="0" fontId="0" fillId="7" borderId="13" xfId="0" applyFill="1" applyBorder="1" applyAlignment="1">
      <alignment horizontal="centerContinuous"/>
    </xf>
    <xf numFmtId="0" fontId="0" fillId="7" borderId="29" xfId="0" applyFont="1" applyFill="1" applyBorder="1" applyAlignment="1">
      <alignment horizontal="centerContinuous"/>
    </xf>
    <xf numFmtId="3" fontId="0" fillId="2" borderId="16" xfId="0" applyNumberFormat="1" applyFont="1" applyFill="1" applyBorder="1" applyAlignment="1">
      <alignment horizontal="right"/>
    </xf>
    <xf numFmtId="3" fontId="16" fillId="2" borderId="26" xfId="0" applyNumberFormat="1" applyFont="1" applyFill="1" applyBorder="1" applyAlignment="1">
      <alignment horizontal="right"/>
    </xf>
    <xf numFmtId="3" fontId="0" fillId="2" borderId="19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/>
    </xf>
    <xf numFmtId="9" fontId="0" fillId="2" borderId="14" xfId="1" applyFont="1" applyFill="1" applyBorder="1"/>
    <xf numFmtId="9" fontId="0" fillId="2" borderId="15" xfId="1" applyFont="1" applyFill="1" applyBorder="1"/>
    <xf numFmtId="0" fontId="4" fillId="2" borderId="6" xfId="0" quotePrefix="1" applyFont="1" applyFill="1" applyBorder="1" applyAlignment="1" applyProtection="1">
      <alignment horizontal="center"/>
    </xf>
    <xf numFmtId="10" fontId="12" fillId="2" borderId="0" xfId="0" quotePrefix="1" applyNumberFormat="1" applyFont="1" applyFill="1" applyBorder="1" applyProtection="1"/>
    <xf numFmtId="1" fontId="0" fillId="3" borderId="1" xfId="0" applyNumberFormat="1" applyFont="1" applyFill="1" applyBorder="1" applyAlignment="1">
      <alignment horizontal="center"/>
    </xf>
    <xf numFmtId="3" fontId="0" fillId="2" borderId="0" xfId="0" quotePrefix="1" applyNumberFormat="1" applyFont="1" applyFill="1"/>
    <xf numFmtId="3" fontId="0" fillId="2" borderId="20" xfId="0" applyNumberFormat="1" applyFill="1" applyBorder="1"/>
    <xf numFmtId="3" fontId="2" fillId="2" borderId="0" xfId="0" applyNumberFormat="1" applyFont="1" applyFill="1" applyAlignment="1">
      <alignment horizontal="center"/>
    </xf>
    <xf numFmtId="3" fontId="2" fillId="2" borderId="20" xfId="0" quotePrefix="1" applyNumberFormat="1" applyFont="1" applyFill="1" applyBorder="1" applyAlignment="1">
      <alignment horizontal="center"/>
    </xf>
    <xf numFmtId="0" fontId="11" fillId="2" borderId="0" xfId="0" applyFont="1" applyFill="1" applyBorder="1" applyProtection="1"/>
    <xf numFmtId="3" fontId="2" fillId="2" borderId="20" xfId="0" applyNumberFormat="1" applyFont="1" applyFill="1" applyBorder="1" applyAlignment="1">
      <alignment horizontal="center"/>
    </xf>
    <xf numFmtId="3" fontId="0" fillId="2" borderId="20" xfId="0" quotePrefix="1" applyNumberFormat="1" applyFont="1" applyFill="1" applyBorder="1"/>
    <xf numFmtId="3" fontId="2" fillId="2" borderId="0" xfId="0" quotePrefix="1" applyNumberFormat="1" applyFont="1" applyFill="1" applyAlignment="1">
      <alignment horizontal="center"/>
    </xf>
    <xf numFmtId="3" fontId="2" fillId="2" borderId="20" xfId="0" applyNumberFormat="1" applyFont="1" applyFill="1" applyBorder="1"/>
    <xf numFmtId="3" fontId="16" fillId="2" borderId="0" xfId="0" quotePrefix="1" applyNumberFormat="1" applyFont="1" applyFill="1" applyAlignment="1">
      <alignment horizontal="left"/>
    </xf>
    <xf numFmtId="0" fontId="0" fillId="0" borderId="0" xfId="0" applyFont="1"/>
    <xf numFmtId="3" fontId="0" fillId="2" borderId="0" xfId="0" applyNumberFormat="1" applyFill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0" fontId="12" fillId="2" borderId="13" xfId="0" applyFont="1" applyFill="1" applyBorder="1" applyProtection="1"/>
    <xf numFmtId="0" fontId="12" fillId="2" borderId="28" xfId="0" applyFont="1" applyFill="1" applyBorder="1" applyProtection="1"/>
    <xf numFmtId="0" fontId="12" fillId="2" borderId="29" xfId="0" applyFont="1" applyFill="1" applyBorder="1" applyProtection="1"/>
    <xf numFmtId="0" fontId="28" fillId="2" borderId="29" xfId="0" applyFont="1" applyFill="1" applyBorder="1" applyAlignment="1" applyProtection="1">
      <alignment horizontal="right"/>
    </xf>
    <xf numFmtId="3" fontId="15" fillId="5" borderId="20" xfId="5" applyNumberFormat="1" applyBorder="1" applyAlignment="1">
      <alignment horizontal="right"/>
    </xf>
    <xf numFmtId="0" fontId="0" fillId="2" borderId="27" xfId="0" applyFill="1" applyBorder="1"/>
    <xf numFmtId="0" fontId="12" fillId="2" borderId="26" xfId="0" applyFont="1" applyFill="1" applyBorder="1" applyProtection="1"/>
    <xf numFmtId="9" fontId="0" fillId="2" borderId="26" xfId="0" applyNumberFormat="1" applyFill="1" applyBorder="1"/>
    <xf numFmtId="165" fontId="0" fillId="2" borderId="12" xfId="0" applyNumberForma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3" fontId="0" fillId="2" borderId="27" xfId="0" quotePrefix="1" applyNumberFormat="1" applyFont="1" applyFill="1" applyBorder="1" applyAlignment="1">
      <alignment horizontal="center"/>
    </xf>
    <xf numFmtId="3" fontId="0" fillId="2" borderId="12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167" fontId="0" fillId="2" borderId="21" xfId="0" applyNumberFormat="1" applyFont="1" applyFill="1" applyBorder="1" applyAlignment="1">
      <alignment horizontal="center"/>
    </xf>
    <xf numFmtId="167" fontId="0" fillId="2" borderId="14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167" fontId="12" fillId="2" borderId="0" xfId="0" applyNumberFormat="1" applyFont="1" applyFill="1" applyBorder="1"/>
    <xf numFmtId="167" fontId="12" fillId="2" borderId="27" xfId="0" applyNumberFormat="1" applyFont="1" applyFill="1" applyBorder="1"/>
    <xf numFmtId="167" fontId="12" fillId="2" borderId="20" xfId="0" applyNumberFormat="1" applyFont="1" applyFill="1" applyBorder="1"/>
    <xf numFmtId="167" fontId="12" fillId="2" borderId="12" xfId="0" applyNumberFormat="1" applyFont="1" applyFill="1" applyBorder="1"/>
    <xf numFmtId="3" fontId="12" fillId="2" borderId="20" xfId="0" applyNumberFormat="1" applyFont="1" applyFill="1" applyBorder="1"/>
    <xf numFmtId="3" fontId="12" fillId="2" borderId="12" xfId="0" applyNumberFormat="1" applyFont="1" applyFill="1" applyBorder="1"/>
    <xf numFmtId="4" fontId="0" fillId="2" borderId="29" xfId="0" applyNumberFormat="1" applyFont="1" applyFill="1" applyBorder="1"/>
    <xf numFmtId="0" fontId="0" fillId="2" borderId="29" xfId="0" applyFont="1" applyFill="1" applyBorder="1"/>
    <xf numFmtId="9" fontId="0" fillId="2" borderId="1" xfId="1" applyFont="1" applyFill="1" applyBorder="1" applyAlignment="1">
      <alignment horizontal="center"/>
    </xf>
    <xf numFmtId="3" fontId="12" fillId="2" borderId="21" xfId="7" applyNumberFormat="1" applyFont="1" applyFill="1" applyBorder="1" applyAlignment="1">
      <alignment horizontal="center"/>
    </xf>
    <xf numFmtId="3" fontId="12" fillId="2" borderId="14" xfId="7" applyNumberFormat="1" applyFont="1" applyFill="1" applyBorder="1" applyAlignment="1">
      <alignment horizontal="center"/>
    </xf>
    <xf numFmtId="3" fontId="31" fillId="2" borderId="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3" fontId="18" fillId="2" borderId="28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0" fillId="2" borderId="12" xfId="0" applyNumberFormat="1" applyFont="1" applyFill="1" applyBorder="1"/>
    <xf numFmtId="3" fontId="16" fillId="2" borderId="16" xfId="0" applyNumberFormat="1" applyFont="1" applyFill="1" applyBorder="1"/>
    <xf numFmtId="3" fontId="16" fillId="2" borderId="18" xfId="0" applyNumberFormat="1" applyFont="1" applyFill="1" applyBorder="1"/>
    <xf numFmtId="0" fontId="22" fillId="2" borderId="0" xfId="0" applyFont="1" applyFill="1" applyAlignment="1">
      <alignment horizontal="centerContinuous"/>
    </xf>
    <xf numFmtId="0" fontId="0" fillId="2" borderId="27" xfId="0" applyFill="1" applyBorder="1" applyAlignment="1">
      <alignment horizontal="centerContinuous"/>
    </xf>
    <xf numFmtId="3" fontId="0" fillId="2" borderId="0" xfId="0" applyNumberFormat="1" applyFill="1" applyAlignment="1">
      <alignment horizontal="right"/>
    </xf>
    <xf numFmtId="0" fontId="5" fillId="2" borderId="0" xfId="0" applyFont="1" applyFill="1" applyBorder="1" applyProtection="1"/>
    <xf numFmtId="9" fontId="0" fillId="2" borderId="0" xfId="1" applyFont="1" applyFill="1"/>
    <xf numFmtId="3" fontId="0" fillId="2" borderId="17" xfId="0" applyNumberFormat="1" applyFill="1" applyBorder="1"/>
    <xf numFmtId="3" fontId="0" fillId="2" borderId="0" xfId="0" applyNumberFormat="1" applyFill="1" applyBorder="1"/>
    <xf numFmtId="167" fontId="0" fillId="2" borderId="27" xfId="0" applyNumberFormat="1" applyFill="1" applyBorder="1"/>
    <xf numFmtId="9" fontId="17" fillId="6" borderId="1" xfId="7" applyNumberFormat="1" applyBorder="1" applyAlignment="1">
      <alignment horizontal="center"/>
    </xf>
    <xf numFmtId="1" fontId="17" fillId="6" borderId="1" xfId="7" applyNumberFormat="1" applyBorder="1" applyAlignment="1">
      <alignment horizontal="center"/>
    </xf>
    <xf numFmtId="3" fontId="0" fillId="8" borderId="0" xfId="0" applyNumberFormat="1" applyFill="1"/>
    <xf numFmtId="0" fontId="0" fillId="8" borderId="0" xfId="0" applyFill="1"/>
    <xf numFmtId="3" fontId="0" fillId="8" borderId="15" xfId="0" applyNumberFormat="1" applyFill="1" applyBorder="1"/>
    <xf numFmtId="3" fontId="0" fillId="8" borderId="17" xfId="0" applyNumberFormat="1" applyFont="1" applyFill="1" applyBorder="1" applyAlignment="1">
      <alignment horizontal="centerContinuous"/>
    </xf>
    <xf numFmtId="3" fontId="0" fillId="8" borderId="17" xfId="0" applyNumberFormat="1" applyFill="1" applyBorder="1" applyAlignment="1">
      <alignment horizontal="centerContinuous"/>
    </xf>
    <xf numFmtId="3" fontId="0" fillId="8" borderId="26" xfId="0" applyNumberFormat="1" applyFill="1" applyBorder="1" applyAlignment="1">
      <alignment horizontal="centerContinuous"/>
    </xf>
    <xf numFmtId="2" fontId="0" fillId="8" borderId="14" xfId="0" applyNumberFormat="1" applyFill="1" applyBorder="1" applyAlignment="1">
      <alignment horizontal="center"/>
    </xf>
    <xf numFmtId="1" fontId="0" fillId="8" borderId="20" xfId="0" applyNumberFormat="1" applyFill="1" applyBorder="1" applyAlignment="1">
      <alignment horizontal="center"/>
    </xf>
    <xf numFmtId="1" fontId="0" fillId="8" borderId="12" xfId="0" applyNumberForma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0" fontId="17" fillId="6" borderId="1" xfId="7" applyBorder="1" applyAlignment="1">
      <alignment horizontal="center"/>
    </xf>
    <xf numFmtId="0" fontId="17" fillId="6" borderId="1" xfId="7" applyBorder="1" applyAlignment="1" applyProtection="1">
      <alignment horizontal="center"/>
    </xf>
    <xf numFmtId="4" fontId="0" fillId="2" borderId="29" xfId="0" applyNumberForma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27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166" fontId="17" fillId="6" borderId="1" xfId="7" applyNumberFormat="1" applyBorder="1" applyAlignment="1" applyProtection="1">
      <alignment horizontal="center"/>
    </xf>
    <xf numFmtId="3" fontId="34" fillId="2" borderId="0" xfId="0" applyNumberFormat="1" applyFont="1" applyFill="1"/>
    <xf numFmtId="2" fontId="0" fillId="2" borderId="12" xfId="0" applyNumberForma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0" fontId="0" fillId="2" borderId="15" xfId="0" applyFill="1" applyBorder="1"/>
    <xf numFmtId="3" fontId="16" fillId="2" borderId="28" xfId="0" applyNumberFormat="1" applyFont="1" applyFill="1" applyBorder="1" applyAlignment="1">
      <alignment horizontal="centerContinuous"/>
    </xf>
    <xf numFmtId="3" fontId="16" fillId="2" borderId="29" xfId="0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16" fillId="2" borderId="20" xfId="0" applyNumberFormat="1" applyFont="1" applyFill="1" applyBorder="1" applyAlignment="1">
      <alignment horizontal="center"/>
    </xf>
    <xf numFmtId="3" fontId="16" fillId="2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Continuous"/>
    </xf>
    <xf numFmtId="169" fontId="0" fillId="2" borderId="27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Continuous"/>
    </xf>
    <xf numFmtId="3" fontId="0" fillId="2" borderId="27" xfId="0" applyNumberForma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3" fontId="23" fillId="2" borderId="16" xfId="0" applyNumberFormat="1" applyFont="1" applyFill="1" applyBorder="1"/>
    <xf numFmtId="3" fontId="16" fillId="2" borderId="17" xfId="0" applyNumberFormat="1" applyFont="1" applyFill="1" applyBorder="1"/>
    <xf numFmtId="3" fontId="16" fillId="2" borderId="26" xfId="0" applyNumberFormat="1" applyFont="1" applyFill="1" applyBorder="1"/>
    <xf numFmtId="3" fontId="23" fillId="2" borderId="19" xfId="0" applyNumberFormat="1" applyFont="1" applyFill="1" applyBorder="1"/>
    <xf numFmtId="3" fontId="16" fillId="2" borderId="20" xfId="0" applyNumberFormat="1" applyFont="1" applyFill="1" applyBorder="1"/>
    <xf numFmtId="3" fontId="16" fillId="2" borderId="12" xfId="0" applyNumberFormat="1" applyFont="1" applyFill="1" applyBorder="1"/>
    <xf numFmtId="3" fontId="23" fillId="2" borderId="13" xfId="0" applyNumberFormat="1" applyFont="1" applyFill="1" applyBorder="1"/>
    <xf numFmtId="3" fontId="12" fillId="2" borderId="26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 applyProtection="1">
      <alignment horizontal="center"/>
    </xf>
    <xf numFmtId="0" fontId="12" fillId="2" borderId="0" xfId="0" quotePrefix="1" applyFont="1" applyFill="1" applyBorder="1" applyAlignment="1" applyProtection="1">
      <alignment horizontal="center"/>
    </xf>
    <xf numFmtId="0" fontId="0" fillId="2" borderId="0" xfId="0" applyFont="1" applyFill="1" applyAlignment="1">
      <alignment horizontal="center"/>
    </xf>
    <xf numFmtId="0" fontId="25" fillId="2" borderId="0" xfId="0" applyFont="1" applyFill="1"/>
    <xf numFmtId="168" fontId="15" fillId="2" borderId="0" xfId="5" applyNumberForma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6" borderId="13" xfId="7" applyBorder="1" applyAlignment="1">
      <alignment horizontal="centerContinuous"/>
    </xf>
    <xf numFmtId="0" fontId="17" fillId="6" borderId="29" xfId="7" applyBorder="1" applyAlignment="1">
      <alignment horizontal="centerContinuous"/>
    </xf>
    <xf numFmtId="0" fontId="0" fillId="2" borderId="13" xfId="0" applyFill="1" applyBorder="1"/>
    <xf numFmtId="0" fontId="0" fillId="2" borderId="29" xfId="0" applyFill="1" applyBorder="1"/>
    <xf numFmtId="0" fontId="0" fillId="2" borderId="1" xfId="0" applyFont="1" applyFill="1" applyBorder="1"/>
    <xf numFmtId="0" fontId="6" fillId="2" borderId="0" xfId="0" applyFont="1" applyFill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166" fontId="0" fillId="2" borderId="26" xfId="0" applyNumberFormat="1" applyFill="1" applyBorder="1" applyAlignment="1">
      <alignment horizontal="right"/>
    </xf>
    <xf numFmtId="0" fontId="0" fillId="2" borderId="18" xfId="0" applyFill="1" applyBorder="1"/>
    <xf numFmtId="164" fontId="0" fillId="2" borderId="27" xfId="1" applyNumberFormat="1" applyFont="1" applyFill="1" applyBorder="1"/>
    <xf numFmtId="0" fontId="0" fillId="2" borderId="0" xfId="0" applyFill="1" applyBorder="1"/>
    <xf numFmtId="0" fontId="0" fillId="2" borderId="19" xfId="0" applyFill="1" applyBorder="1"/>
    <xf numFmtId="44" fontId="0" fillId="2" borderId="12" xfId="6" applyFont="1" applyFill="1" applyBorder="1"/>
    <xf numFmtId="0" fontId="0" fillId="2" borderId="20" xfId="0" applyFill="1" applyBorder="1"/>
    <xf numFmtId="0" fontId="0" fillId="2" borderId="16" xfId="0" applyFont="1" applyFill="1" applyBorder="1"/>
    <xf numFmtId="164" fontId="0" fillId="2" borderId="26" xfId="1" applyNumberFormat="1" applyFont="1" applyFill="1" applyBorder="1" applyAlignment="1">
      <alignment horizontal="center"/>
    </xf>
    <xf numFmtId="0" fontId="0" fillId="2" borderId="19" xfId="0" applyFont="1" applyFill="1" applyBorder="1"/>
    <xf numFmtId="164" fontId="0" fillId="2" borderId="12" xfId="1" applyNumberFormat="1" applyFont="1" applyFill="1" applyBorder="1" applyAlignment="1">
      <alignment horizontal="center"/>
    </xf>
    <xf numFmtId="0" fontId="0" fillId="2" borderId="18" xfId="0" applyFont="1" applyFill="1" applyBorder="1"/>
    <xf numFmtId="0" fontId="6" fillId="2" borderId="27" xfId="0" applyFont="1" applyFill="1" applyBorder="1"/>
    <xf numFmtId="164" fontId="0" fillId="2" borderId="27" xfId="1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28" xfId="0" applyFont="1" applyFill="1" applyBorder="1"/>
    <xf numFmtId="3" fontId="6" fillId="2" borderId="0" xfId="0" applyNumberFormat="1" applyFont="1" applyFill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166" fontId="0" fillId="2" borderId="27" xfId="0" applyNumberFormat="1" applyFill="1" applyBorder="1" applyAlignment="1">
      <alignment horizontal="center"/>
    </xf>
    <xf numFmtId="168" fontId="0" fillId="2" borderId="27" xfId="6" applyNumberFormat="1" applyFont="1" applyFill="1" applyBorder="1" applyAlignment="1">
      <alignment horizontal="center"/>
    </xf>
    <xf numFmtId="168" fontId="26" fillId="2" borderId="27" xfId="6" applyNumberFormat="1" applyFont="1" applyFill="1" applyBorder="1" applyAlignment="1">
      <alignment horizontal="center"/>
    </xf>
    <xf numFmtId="168" fontId="27" fillId="2" borderId="12" xfId="6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Border="1"/>
    <xf numFmtId="1" fontId="0" fillId="2" borderId="13" xfId="0" applyNumberFormat="1" applyFont="1" applyFill="1" applyBorder="1" applyAlignment="1">
      <alignment horizontal="center"/>
    </xf>
    <xf numFmtId="0" fontId="0" fillId="2" borderId="28" xfId="0" quotePrefix="1" applyNumberFormat="1" applyFont="1" applyFill="1" applyBorder="1" applyAlignment="1">
      <alignment horizontal="center"/>
    </xf>
    <xf numFmtId="0" fontId="0" fillId="2" borderId="29" xfId="0" quotePrefix="1" applyNumberFormat="1" applyFont="1" applyFill="1" applyBorder="1" applyAlignment="1">
      <alignment horizontal="center"/>
    </xf>
    <xf numFmtId="3" fontId="12" fillId="2" borderId="28" xfId="0" applyNumberFormat="1" applyFont="1" applyFill="1" applyBorder="1" applyAlignment="1">
      <alignment horizontal="left"/>
    </xf>
    <xf numFmtId="3" fontId="0" fillId="2" borderId="18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9" fontId="5" fillId="2" borderId="17" xfId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7" fillId="2" borderId="5" xfId="2" quotePrefix="1" applyFont="1" applyFill="1" applyBorder="1" applyAlignment="1" applyProtection="1">
      <alignment horizontal="right"/>
    </xf>
  </cellXfs>
  <cellStyles count="11">
    <cellStyle name="Bad" xfId="5" builtinId="27"/>
    <cellStyle name="Comma" xfId="8" builtinId="3"/>
    <cellStyle name="Currency" xfId="6" builtinId="4"/>
    <cellStyle name="Currency 2" xfId="9"/>
    <cellStyle name="Good" xfId="4" builtinId="26"/>
    <cellStyle name="Hyperlink" xfId="2" builtinId="8"/>
    <cellStyle name="Neutral" xfId="7" builtinId="28"/>
    <cellStyle name="Normal" xfId="0" builtinId="0"/>
    <cellStyle name="Normal 2" xfId="3"/>
    <cellStyle name="Normal 2 3" xfId="10"/>
    <cellStyle name="Percent" xfId="1" builtinId="5"/>
  </cellStyles>
  <dxfs count="12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>
      <selection activeCell="A7" sqref="A7"/>
    </sheetView>
  </sheetViews>
  <sheetFormatPr defaultRowHeight="15" x14ac:dyDescent="0.25"/>
  <cols>
    <col min="1" max="11" width="9.140625" style="35"/>
    <col min="12" max="12" width="7" style="35" customWidth="1"/>
    <col min="13" max="13" width="12.42578125" style="35" customWidth="1"/>
    <col min="14" max="16384" width="9.140625" style="35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35" t="s">
        <v>16</v>
      </c>
    </row>
    <row r="10" spans="1:13" x14ac:dyDescent="0.25">
      <c r="A10" s="35" t="s">
        <v>27</v>
      </c>
    </row>
    <row r="12" spans="1:13" x14ac:dyDescent="0.25">
      <c r="A12" s="35" t="s">
        <v>17</v>
      </c>
    </row>
    <row r="14" spans="1:13" x14ac:dyDescent="0.25">
      <c r="A14" s="35" t="s">
        <v>28</v>
      </c>
    </row>
    <row r="15" spans="1:13" x14ac:dyDescent="0.25">
      <c r="A15" s="35" t="s">
        <v>18</v>
      </c>
    </row>
    <row r="17" spans="1:13" x14ac:dyDescent="0.25">
      <c r="A17" s="35" t="s">
        <v>19</v>
      </c>
    </row>
    <row r="18" spans="1:13" x14ac:dyDescent="0.25">
      <c r="A18" s="35" t="s">
        <v>29</v>
      </c>
    </row>
    <row r="19" spans="1:13" x14ac:dyDescent="0.25">
      <c r="A19" s="35" t="s">
        <v>30</v>
      </c>
    </row>
    <row r="20" spans="1:13" ht="15.75" thickBot="1" x14ac:dyDescent="0.3"/>
    <row r="21" spans="1:13" ht="15.75" thickBot="1" x14ac:dyDescent="0.3">
      <c r="A21" s="35" t="s">
        <v>22</v>
      </c>
      <c r="M21" s="5"/>
    </row>
    <row r="23" spans="1:13" x14ac:dyDescent="0.25">
      <c r="A23" s="35" t="s">
        <v>31</v>
      </c>
    </row>
    <row r="25" spans="1:13" x14ac:dyDescent="0.25">
      <c r="A25" s="35" t="s">
        <v>20</v>
      </c>
    </row>
    <row r="26" spans="1:13" x14ac:dyDescent="0.25">
      <c r="A26" s="35" t="s">
        <v>21</v>
      </c>
    </row>
    <row r="27" spans="1:13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75" x14ac:dyDescent="0.25">
      <c r="A28" s="13" t="s">
        <v>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2"/>
  <sheetViews>
    <sheetView zoomScaleNormal="100" workbookViewId="0">
      <selection activeCell="A8" sqref="A8"/>
    </sheetView>
  </sheetViews>
  <sheetFormatPr defaultRowHeight="15" x14ac:dyDescent="0.25"/>
  <cols>
    <col min="1" max="1" width="9.7109375" style="35" customWidth="1"/>
    <col min="2" max="2" width="10.42578125" style="35" customWidth="1"/>
    <col min="3" max="9" width="6.7109375" style="35" customWidth="1"/>
    <col min="10" max="10" width="14.140625" style="35" bestFit="1" customWidth="1"/>
    <col min="11" max="11" width="2.7109375" style="35" customWidth="1"/>
    <col min="12" max="12" width="12.7109375" style="35" customWidth="1"/>
    <col min="13" max="19" width="6.7109375" style="35" customWidth="1"/>
    <col min="20" max="26" width="9.140625" style="35"/>
    <col min="27" max="27" width="12.140625" style="35" bestFit="1" customWidth="1"/>
    <col min="28" max="28" width="12.7109375" style="35" customWidth="1"/>
    <col min="29" max="16384" width="9.140625" style="35"/>
  </cols>
  <sheetData>
    <row r="1" spans="1:29" ht="15.75" thickBot="1" x14ac:dyDescent="0.3">
      <c r="T1" s="225"/>
      <c r="U1" s="225"/>
      <c r="V1" s="225"/>
      <c r="W1" s="225"/>
      <c r="X1" s="225"/>
    </row>
    <row r="2" spans="1:29" ht="15" customHeight="1" thickBot="1" x14ac:dyDescent="0.3">
      <c r="L2" s="14" t="s">
        <v>25</v>
      </c>
      <c r="M2" s="28">
        <f t="array" ref="M2">IF(SUM(IF(M8:S64="",0,1))=0,"",SUM(M8:S64))</f>
        <v>0</v>
      </c>
      <c r="O2" s="10" t="s">
        <v>14</v>
      </c>
      <c r="P2" s="6">
        <f>IF(M2="","",M2/M3)</f>
        <v>0</v>
      </c>
      <c r="S2" s="225"/>
      <c r="T2" s="225"/>
      <c r="U2" s="225"/>
      <c r="V2" s="225"/>
      <c r="W2" s="225"/>
      <c r="X2" s="225"/>
    </row>
    <row r="3" spans="1:29" x14ac:dyDescent="0.25">
      <c r="L3" s="15" t="s">
        <v>26</v>
      </c>
      <c r="M3" s="29">
        <f>SUM(B8:B37)</f>
        <v>60</v>
      </c>
      <c r="S3" s="225"/>
      <c r="T3" s="225"/>
      <c r="U3" s="225"/>
      <c r="V3" s="225"/>
      <c r="W3" s="225"/>
      <c r="X3" s="225"/>
    </row>
    <row r="4" spans="1:29" x14ac:dyDescent="0.25">
      <c r="S4" s="225"/>
      <c r="T4" s="225"/>
      <c r="U4" s="225"/>
      <c r="V4" s="225"/>
      <c r="W4" s="225"/>
      <c r="X4" s="225"/>
    </row>
    <row r="5" spans="1:29" ht="23.25" x14ac:dyDescent="0.35">
      <c r="A5" s="11" t="s">
        <v>143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9" ht="15.75" x14ac:dyDescent="0.25">
      <c r="A6" s="1"/>
      <c r="B6" s="37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  <c r="Z6" s="225"/>
      <c r="AA6" s="225"/>
      <c r="AB6" s="225"/>
      <c r="AC6" s="225"/>
    </row>
    <row r="7" spans="1:29" x14ac:dyDescent="0.25">
      <c r="A7" s="3" t="s">
        <v>0</v>
      </c>
      <c r="B7" s="380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Y7" s="225"/>
      <c r="Z7" s="225"/>
      <c r="AA7" s="225"/>
      <c r="AB7" s="225"/>
      <c r="AC7" s="225"/>
    </row>
    <row r="8" spans="1:29" x14ac:dyDescent="0.25">
      <c r="A8" s="37">
        <v>1</v>
      </c>
      <c r="B8" s="46">
        <f>SUM(C8:I8)</f>
        <v>1</v>
      </c>
      <c r="C8" s="38">
        <v>1</v>
      </c>
      <c r="D8" s="38"/>
      <c r="E8" s="38"/>
      <c r="F8" s="38"/>
      <c r="G8" s="38"/>
      <c r="H8" s="38"/>
      <c r="I8" s="38"/>
      <c r="J8" s="39" t="str">
        <f ca="1">INDIRECT("'"&amp;A8&amp;"'!B1")</f>
        <v>Incomplete</v>
      </c>
      <c r="L8" s="37">
        <f>A8</f>
        <v>1</v>
      </c>
      <c r="M8" s="378">
        <f t="array" ref="M8">IFERROR(INDEX('1'!$A:$A,MATCH(M$7,'1'!$A:$A,FALSE)+2),"")</f>
        <v>0</v>
      </c>
      <c r="N8" s="378" t="str">
        <f t="array" ref="N8">IFERROR(INDEX('1'!$A:$A,MATCH(N$7,'1'!$A:$A,FALSE)+2),"")</f>
        <v/>
      </c>
      <c r="O8" s="378" t="str">
        <f t="array" ref="O8">IFERROR(INDEX('1'!$A:$A,MATCH(O$7,'1'!$A:$A,FALSE)+2),"")</f>
        <v/>
      </c>
      <c r="P8" s="378" t="str">
        <f t="array" ref="P8">IFERROR(INDEX('1'!$A:$A,MATCH(P$7,'1'!$A:$A,FALSE)+2),"")</f>
        <v/>
      </c>
      <c r="Q8" s="378" t="str">
        <f t="array" ref="Q8">IFERROR(INDEX('1'!$A:$A,MATCH(Q$7,'1'!$A:$A,FALSE)+2),"")</f>
        <v/>
      </c>
      <c r="R8" s="378" t="str">
        <f t="array" ref="R8">IFERROR(INDEX('1'!$A:$A,MATCH(R$7,'1'!$A:$A,FALSE)+2),"")</f>
        <v/>
      </c>
      <c r="S8" s="378" t="str">
        <f t="array" ref="S8">IFERROR(INDEX('1'!$A:$A,MATCH(S$7,'1'!$A:$A,FALSE)+2),"")</f>
        <v/>
      </c>
      <c r="T8"/>
      <c r="U8"/>
      <c r="V8"/>
      <c r="W8"/>
      <c r="X8"/>
      <c r="Y8"/>
      <c r="Z8"/>
      <c r="AA8"/>
      <c r="AB8"/>
      <c r="AC8"/>
    </row>
    <row r="9" spans="1:29" x14ac:dyDescent="0.25">
      <c r="A9" s="37">
        <v>2</v>
      </c>
      <c r="B9" s="41">
        <f t="shared" ref="B9:B32" si="0">SUM(C9:I9)</f>
        <v>1</v>
      </c>
      <c r="C9" s="38">
        <v>1</v>
      </c>
      <c r="D9" s="38"/>
      <c r="E9" s="38"/>
      <c r="F9" s="38"/>
      <c r="G9" s="38"/>
      <c r="H9" s="38"/>
      <c r="I9" s="38"/>
      <c r="J9" s="39" t="str">
        <f t="shared" ref="J9:J26" ca="1" si="1">INDIRECT("'"&amp;A9&amp;"'!B1")</f>
        <v>Incomplete</v>
      </c>
      <c r="L9" s="37">
        <f t="shared" ref="L9:L26" si="2">A9</f>
        <v>2</v>
      </c>
      <c r="M9" s="378">
        <f t="array" ref="M9">IFERROR(INDEX('2'!$A:$A,MATCH(M$7,'2'!$A:$A,FALSE)+2),"")</f>
        <v>0</v>
      </c>
      <c r="N9" s="378" t="str">
        <f t="array" ref="N9">IFERROR(INDEX('2'!$A:$A,MATCH(N$7,'2'!$A:$A,FALSE)+2),"")</f>
        <v/>
      </c>
      <c r="O9" s="378" t="str">
        <f t="array" ref="O9">IFERROR(INDEX('2'!$A:$A,MATCH(O$7,'2'!$A:$A,FALSE)+2),"")</f>
        <v/>
      </c>
      <c r="P9" s="378" t="str">
        <f t="array" ref="P9">IFERROR(INDEX('2'!$A:$A,MATCH(P$7,'2'!$A:$A,FALSE)+2),"")</f>
        <v/>
      </c>
      <c r="Q9" s="378" t="str">
        <f t="array" ref="Q9">IFERROR(INDEX('2'!$A:$A,MATCH(Q$7,'2'!$A:$A,FALSE)+2),"")</f>
        <v/>
      </c>
      <c r="R9" s="378" t="str">
        <f t="array" ref="R9">IFERROR(INDEX('2'!$A:$A,MATCH(R$7,'2'!$A:$A,FALSE)+2),"")</f>
        <v/>
      </c>
      <c r="S9" s="378" t="str">
        <f t="array" ref="S9">IFERROR(INDEX('2'!$A:$A,MATCH(S$7,'2'!$A:$A,FALSE)+2),"")</f>
        <v/>
      </c>
      <c r="T9"/>
      <c r="U9"/>
      <c r="V9"/>
      <c r="W9"/>
      <c r="X9"/>
      <c r="Y9"/>
      <c r="Z9"/>
      <c r="AA9"/>
      <c r="AB9"/>
      <c r="AC9"/>
    </row>
    <row r="10" spans="1:29" x14ac:dyDescent="0.25">
      <c r="A10" s="37">
        <v>3</v>
      </c>
      <c r="B10" s="41">
        <f t="shared" si="0"/>
        <v>1</v>
      </c>
      <c r="C10" s="38">
        <v>1</v>
      </c>
      <c r="D10" s="38"/>
      <c r="E10" s="38"/>
      <c r="F10" s="38"/>
      <c r="G10" s="38"/>
      <c r="H10" s="38"/>
      <c r="I10" s="38"/>
      <c r="J10" s="39" t="str">
        <f t="shared" ca="1" si="1"/>
        <v>Incomplete</v>
      </c>
      <c r="L10" s="37">
        <f t="shared" si="2"/>
        <v>3</v>
      </c>
      <c r="M10" s="378">
        <f t="array" ref="M10">IFERROR(INDEX('3'!$A:$A,MATCH(M$7,'3'!$A:$A,FALSE)+2),"")</f>
        <v>0</v>
      </c>
      <c r="N10" s="378" t="str">
        <f t="array" ref="N10">IFERROR(INDEX('3'!$A:$A,MATCH(N$7,'3'!$A:$A,FALSE)+2),"")</f>
        <v/>
      </c>
      <c r="O10" s="378" t="str">
        <f t="array" ref="O10">IFERROR(INDEX('3'!$A:$A,MATCH(O$7,'3'!$A:$A,FALSE)+2),"")</f>
        <v/>
      </c>
      <c r="P10" s="378" t="str">
        <f t="array" ref="P10">IFERROR(INDEX('3'!$A:$A,MATCH(P$7,'3'!$A:$A,FALSE)+2),"")</f>
        <v/>
      </c>
      <c r="Q10" s="378" t="str">
        <f t="array" ref="Q10">IFERROR(INDEX('3'!$A:$A,MATCH(Q$7,'3'!$A:$A,FALSE)+2),"")</f>
        <v/>
      </c>
      <c r="R10" s="378" t="str">
        <f t="array" ref="R10">IFERROR(INDEX('3'!$A:$A,MATCH(R$7,'3'!$A:$A,FALSE)+2),"")</f>
        <v/>
      </c>
      <c r="S10" s="378" t="str">
        <f t="array" ref="S10">IFERROR(INDEX('3'!$A:$A,MATCH(S$7,'3'!$A:$A,FALSE)+2),"")</f>
        <v/>
      </c>
      <c r="T10"/>
      <c r="U10"/>
      <c r="V10"/>
      <c r="W10"/>
      <c r="X10"/>
      <c r="Y10"/>
      <c r="Z10"/>
      <c r="AA10"/>
      <c r="AB10"/>
      <c r="AC10"/>
    </row>
    <row r="11" spans="1:29" x14ac:dyDescent="0.25">
      <c r="A11" s="37">
        <v>4</v>
      </c>
      <c r="B11" s="41">
        <f t="shared" si="0"/>
        <v>1</v>
      </c>
      <c r="C11" s="38">
        <v>1</v>
      </c>
      <c r="D11" s="38"/>
      <c r="E11" s="38"/>
      <c r="F11" s="38"/>
      <c r="G11" s="38"/>
      <c r="H11" s="38"/>
      <c r="I11" s="38"/>
      <c r="J11" s="39" t="str">
        <f t="shared" ca="1" si="1"/>
        <v>Incomplete</v>
      </c>
      <c r="L11" s="37">
        <f t="shared" si="2"/>
        <v>4</v>
      </c>
      <c r="M11" s="378">
        <f t="array" ref="M11">IFERROR(INDEX('4'!$A:$A,MATCH(M$7,'4'!$A:$A,FALSE)+2),"")</f>
        <v>0</v>
      </c>
      <c r="N11" s="378" t="str">
        <f t="array" ref="N11">IFERROR(INDEX('4'!$A:$A,MATCH(N$7,'4'!$A:$A,FALSE)+2),"")</f>
        <v/>
      </c>
      <c r="O11" s="378" t="str">
        <f t="array" ref="O11">IFERROR(INDEX('4'!$A:$A,MATCH(O$7,'4'!$A:$A,FALSE)+2),"")</f>
        <v/>
      </c>
      <c r="P11" s="378" t="str">
        <f t="array" ref="P11">IFERROR(INDEX('4'!$A:$A,MATCH(P$7,'4'!$A:$A,FALSE)+2),"")</f>
        <v/>
      </c>
      <c r="Q11" s="378" t="str">
        <f t="array" ref="Q11">IFERROR(INDEX('4'!$A:$A,MATCH(Q$7,'4'!$A:$A,FALSE)+2),"")</f>
        <v/>
      </c>
      <c r="R11" s="378" t="str">
        <f t="array" ref="R11">IFERROR(INDEX('4'!$A:$A,MATCH(R$7,'4'!$A:$A,FALSE)+2),"")</f>
        <v/>
      </c>
      <c r="S11" s="378" t="str">
        <f t="array" ref="S11">IFERROR(INDEX('4'!$A:$A,MATCH(S$7,'4'!$A:$A,FALSE)+2),"")</f>
        <v/>
      </c>
      <c r="T11"/>
      <c r="U11"/>
      <c r="V11"/>
      <c r="W11"/>
      <c r="X11"/>
      <c r="Y11"/>
      <c r="Z11"/>
      <c r="AA11"/>
      <c r="AB11"/>
      <c r="AC11"/>
    </row>
    <row r="12" spans="1:29" x14ac:dyDescent="0.25">
      <c r="A12" s="37">
        <v>5</v>
      </c>
      <c r="B12" s="41">
        <f t="shared" si="0"/>
        <v>1</v>
      </c>
      <c r="C12" s="38">
        <v>1</v>
      </c>
      <c r="D12" s="38"/>
      <c r="E12" s="38"/>
      <c r="F12" s="38"/>
      <c r="G12" s="38"/>
      <c r="H12" s="38"/>
      <c r="I12" s="38"/>
      <c r="J12" s="39" t="str">
        <f t="shared" ca="1" si="1"/>
        <v>Incomplete</v>
      </c>
      <c r="L12" s="37">
        <f t="shared" si="2"/>
        <v>5</v>
      </c>
      <c r="M12" s="378">
        <f t="array" ref="M12">IFERROR(INDEX('5'!$A:$A,MATCH(M$7,'5'!$A:$A,FALSE)+2),"")</f>
        <v>0</v>
      </c>
      <c r="N12" s="378" t="str">
        <f t="array" ref="N12">IFERROR(INDEX('5'!$A:$A,MATCH(N$7,'5'!$A:$A,FALSE)+2),"")</f>
        <v/>
      </c>
      <c r="O12" s="378" t="str">
        <f t="array" ref="O12">IFERROR(INDEX('5'!$A:$A,MATCH(O$7,'5'!$A:$A,FALSE)+2),"")</f>
        <v/>
      </c>
      <c r="P12" s="378" t="str">
        <f t="array" ref="P12">IFERROR(INDEX('5'!$A:$A,MATCH(P$7,'5'!$A:$A,FALSE)+2),"")</f>
        <v/>
      </c>
      <c r="Q12" s="378" t="str">
        <f t="array" ref="Q12">IFERROR(INDEX('5'!$A:$A,MATCH(Q$7,'5'!$A:$A,FALSE)+2),"")</f>
        <v/>
      </c>
      <c r="R12" s="378" t="str">
        <f t="array" ref="R12">IFERROR(INDEX('5'!$A:$A,MATCH(R$7,'5'!$A:$A,FALSE)+2),"")</f>
        <v/>
      </c>
      <c r="S12" s="378" t="str">
        <f t="array" ref="S12">IFERROR(INDEX('5'!$A:$A,MATCH(S$7,'5'!$A:$A,FALSE)+2),"")</f>
        <v/>
      </c>
      <c r="T12"/>
      <c r="U12"/>
      <c r="V12"/>
      <c r="W12"/>
      <c r="X12"/>
      <c r="Y12"/>
      <c r="Z12"/>
      <c r="AA12"/>
      <c r="AB12"/>
      <c r="AC12"/>
    </row>
    <row r="13" spans="1:29" x14ac:dyDescent="0.25">
      <c r="A13" s="37">
        <v>6</v>
      </c>
      <c r="B13" s="41">
        <f t="shared" si="0"/>
        <v>1</v>
      </c>
      <c r="C13" s="38">
        <v>1</v>
      </c>
      <c r="D13" s="38"/>
      <c r="E13" s="38"/>
      <c r="F13" s="38"/>
      <c r="G13" s="38"/>
      <c r="H13" s="38"/>
      <c r="I13" s="38"/>
      <c r="J13" s="39" t="str">
        <f t="shared" ca="1" si="1"/>
        <v>Incomplete</v>
      </c>
      <c r="L13" s="37">
        <f t="shared" si="2"/>
        <v>6</v>
      </c>
      <c r="M13" s="378">
        <f t="array" ref="M13">IFERROR(INDEX('6'!$A:$A,MATCH(M$7,'6'!$A:$A,FALSE)+2),"")</f>
        <v>0</v>
      </c>
      <c r="N13" s="378" t="str">
        <f t="array" ref="N13">IFERROR(INDEX('6'!$A:$A,MATCH(N$7,'6'!$A:$A,FALSE)+2),"")</f>
        <v/>
      </c>
      <c r="O13" s="378" t="str">
        <f t="array" ref="O13">IFERROR(INDEX('6'!$A:$A,MATCH(O$7,'6'!$A:$A,FALSE)+2),"")</f>
        <v/>
      </c>
      <c r="P13" s="378" t="str">
        <f t="array" ref="P13">IFERROR(INDEX('6'!$A:$A,MATCH(P$7,'6'!$A:$A,FALSE)+2),"")</f>
        <v/>
      </c>
      <c r="Q13" s="378" t="str">
        <f t="array" ref="Q13">IFERROR(INDEX('6'!$A:$A,MATCH(Q$7,'6'!$A:$A,FALSE)+2),"")</f>
        <v/>
      </c>
      <c r="R13" s="378" t="str">
        <f t="array" ref="R13">IFERROR(INDEX('6'!$A:$A,MATCH(R$7,'6'!$A:$A,FALSE)+2),"")</f>
        <v/>
      </c>
      <c r="S13" s="378" t="str">
        <f t="array" ref="S13">IFERROR(INDEX('6'!$A:$A,MATCH(S$7,'6'!$A:$A,FALSE)+2),"")</f>
        <v/>
      </c>
      <c r="T13"/>
      <c r="U13"/>
      <c r="V13"/>
      <c r="W13"/>
      <c r="X13"/>
      <c r="Y13"/>
      <c r="Z13"/>
      <c r="AA13"/>
      <c r="AB13"/>
      <c r="AC13"/>
    </row>
    <row r="14" spans="1:29" x14ac:dyDescent="0.25">
      <c r="A14" s="37">
        <v>7</v>
      </c>
      <c r="B14" s="41">
        <f t="shared" si="0"/>
        <v>2</v>
      </c>
      <c r="C14" s="38">
        <v>0.75</v>
      </c>
      <c r="D14" s="38">
        <v>0.5</v>
      </c>
      <c r="E14" s="38">
        <v>0.75</v>
      </c>
      <c r="F14" s="38"/>
      <c r="G14" s="38"/>
      <c r="H14" s="38"/>
      <c r="I14" s="38"/>
      <c r="J14" s="39" t="str">
        <f t="shared" ca="1" si="1"/>
        <v>Incomplete</v>
      </c>
      <c r="L14" s="37">
        <f t="shared" si="2"/>
        <v>7</v>
      </c>
      <c r="M14" s="378">
        <f t="array" ref="M14">IFERROR(INDEX('7'!$A:$A,MATCH(M$7,'7'!$A:$A,FALSE)+2),"")</f>
        <v>0</v>
      </c>
      <c r="N14" s="378">
        <f t="array" ref="N14">IFERROR(INDEX('7'!$A:$A,MATCH(N$7,'7'!$A:$A,FALSE)+2),"")</f>
        <v>0</v>
      </c>
      <c r="O14" s="378">
        <f t="array" ref="O14">IFERROR(INDEX('7'!$A:$A,MATCH(O$7,'7'!$A:$A,FALSE)+2),"")</f>
        <v>0</v>
      </c>
      <c r="P14" s="378" t="str">
        <f t="array" ref="P14">IFERROR(INDEX('7'!$A:$A,MATCH(P$7,'7'!$A:$A,FALSE)+2),"")</f>
        <v/>
      </c>
      <c r="Q14" s="378" t="str">
        <f t="array" ref="Q14">IFERROR(INDEX('7'!$A:$A,MATCH(Q$7,'7'!$A:$A,FALSE)+2),"")</f>
        <v/>
      </c>
      <c r="R14" s="378" t="str">
        <f t="array" ref="R14">IFERROR(INDEX('7'!$A:$A,MATCH(R$7,'7'!$A:$A,FALSE)+2),"")</f>
        <v/>
      </c>
      <c r="S14" s="378" t="str">
        <f t="array" ref="S14">IFERROR(INDEX('7'!$A:$A,MATCH(S$7,'7'!$A:$A,FALSE)+2),"")</f>
        <v/>
      </c>
      <c r="T14"/>
      <c r="U14"/>
      <c r="V14"/>
      <c r="W14"/>
      <c r="X14"/>
      <c r="Y14"/>
      <c r="Z14"/>
      <c r="AA14"/>
      <c r="AB14"/>
      <c r="AC14"/>
    </row>
    <row r="15" spans="1:29" x14ac:dyDescent="0.25">
      <c r="A15" s="37">
        <v>8</v>
      </c>
      <c r="B15" s="41">
        <f t="shared" si="0"/>
        <v>2.5</v>
      </c>
      <c r="C15" s="38">
        <v>2</v>
      </c>
      <c r="D15" s="38">
        <v>0.5</v>
      </c>
      <c r="E15" s="38"/>
      <c r="F15" s="38"/>
      <c r="G15" s="38"/>
      <c r="H15" s="38"/>
      <c r="I15" s="38"/>
      <c r="J15" s="39" t="str">
        <f t="shared" ca="1" si="1"/>
        <v>Incomplete</v>
      </c>
      <c r="L15" s="37">
        <f t="shared" si="2"/>
        <v>8</v>
      </c>
      <c r="M15" s="378">
        <f t="array" ref="M15">IFERROR(INDEX('8'!$A:$A,MATCH(M$7,'8'!$A:$A,FALSE)+2),"")</f>
        <v>0</v>
      </c>
      <c r="N15" s="378">
        <f t="array" ref="N15">IFERROR(INDEX('8'!$A:$A,MATCH(N$7,'8'!$A:$A,FALSE)+2),"")</f>
        <v>0</v>
      </c>
      <c r="O15" s="378" t="str">
        <f t="array" ref="O15">IFERROR(INDEX('8'!$A:$A,MATCH(O$7,'8'!$A:$A,FALSE)+2),"")</f>
        <v/>
      </c>
      <c r="P15" s="378" t="str">
        <f t="array" ref="P15">IFERROR(INDEX('8'!$A:$A,MATCH(P$7,'8'!$A:$A,FALSE)+2),"")</f>
        <v/>
      </c>
      <c r="Q15" s="378" t="str">
        <f t="array" ref="Q15">IFERROR(INDEX('8'!$A:$A,MATCH(Q$7,'8'!$A:$A,FALSE)+2),"")</f>
        <v/>
      </c>
      <c r="R15" s="378" t="str">
        <f t="array" ref="R15">IFERROR(INDEX('8'!$A:$A,MATCH(R$7,'8'!$A:$A,FALSE)+2),"")</f>
        <v/>
      </c>
      <c r="S15" s="378" t="str">
        <f t="array" ref="S15">IFERROR(INDEX('8'!$A:$A,MATCH(S$7,'8'!$A:$A,FALSE)+2),"")</f>
        <v/>
      </c>
      <c r="T15"/>
      <c r="U15"/>
      <c r="V15"/>
      <c r="W15"/>
      <c r="X15"/>
      <c r="Y15"/>
      <c r="Z15"/>
      <c r="AA15"/>
      <c r="AB15"/>
      <c r="AC15"/>
    </row>
    <row r="16" spans="1:29" x14ac:dyDescent="0.25">
      <c r="A16" s="37">
        <v>9</v>
      </c>
      <c r="B16" s="41">
        <f t="shared" si="0"/>
        <v>2.5</v>
      </c>
      <c r="C16" s="38">
        <v>0.5</v>
      </c>
      <c r="D16" s="38">
        <v>2</v>
      </c>
      <c r="E16" s="38"/>
      <c r="F16" s="38"/>
      <c r="G16" s="38"/>
      <c r="H16" s="38"/>
      <c r="I16" s="38"/>
      <c r="J16" s="39" t="str">
        <f t="shared" ca="1" si="1"/>
        <v>Incomplete</v>
      </c>
      <c r="L16" s="37">
        <f t="shared" si="2"/>
        <v>9</v>
      </c>
      <c r="M16" s="378">
        <f t="array" ref="M16">IFERROR(INDEX('9'!$A:$A,MATCH(M$7,'9'!$A:$A,FALSE)+2),"")</f>
        <v>0</v>
      </c>
      <c r="N16" s="378">
        <f t="array" ref="N16">IFERROR(INDEX('9'!$A:$A,MATCH(N$7,'9'!$A:$A,FALSE)+2),"")</f>
        <v>0</v>
      </c>
      <c r="O16" s="378" t="str">
        <f t="array" ref="O16">IFERROR(INDEX('9'!$A:$A,MATCH(O$7,'9'!$A:$A,FALSE)+2),"")</f>
        <v/>
      </c>
      <c r="P16" s="378" t="str">
        <f t="array" ref="P16">IFERROR(INDEX('9'!$A:$A,MATCH(P$7,'9'!$A:$A,FALSE)+2),"")</f>
        <v/>
      </c>
      <c r="Q16" s="378" t="str">
        <f t="array" ref="Q16">IFERROR(INDEX('9'!$A:$A,MATCH(Q$7,'9'!$A:$A,FALSE)+2),"")</f>
        <v/>
      </c>
      <c r="R16" s="378" t="str">
        <f t="array" ref="R16">IFERROR(INDEX('9'!$A:$A,MATCH(R$7,'9'!$A:$A,FALSE)+2),"")</f>
        <v/>
      </c>
      <c r="S16" s="378" t="str">
        <f t="array" ref="S16">IFERROR(INDEX('9'!$A:$A,MATCH(S$7,'9'!$A:$A,FALSE)+2),"")</f>
        <v/>
      </c>
      <c r="T16"/>
      <c r="U16"/>
      <c r="V16"/>
      <c r="W16"/>
      <c r="X16"/>
      <c r="Y16"/>
      <c r="Z16"/>
      <c r="AA16"/>
      <c r="AB16"/>
      <c r="AC16"/>
    </row>
    <row r="17" spans="1:29" x14ac:dyDescent="0.25">
      <c r="A17" s="37">
        <v>10</v>
      </c>
      <c r="B17" s="41">
        <f t="shared" si="0"/>
        <v>2</v>
      </c>
      <c r="C17" s="38">
        <v>0.5</v>
      </c>
      <c r="D17" s="38">
        <v>1.5</v>
      </c>
      <c r="E17" s="38"/>
      <c r="F17" s="38"/>
      <c r="G17" s="38"/>
      <c r="H17" s="38"/>
      <c r="I17" s="38"/>
      <c r="J17" s="39" t="str">
        <f t="shared" ca="1" si="1"/>
        <v>Incomplete</v>
      </c>
      <c r="L17" s="37">
        <f t="shared" si="2"/>
        <v>10</v>
      </c>
      <c r="M17" s="378">
        <f t="array" ref="M17">IFERROR(INDEX('10'!$A:$A,MATCH(M$7,'10'!$A:$A,FALSE)+2),"")</f>
        <v>0</v>
      </c>
      <c r="N17" s="378">
        <f t="array" ref="N17">IFERROR(INDEX('10'!$A:$A,MATCH(N$7,'10'!$A:$A,FALSE)+2),"")</f>
        <v>0</v>
      </c>
      <c r="O17" s="378" t="str">
        <f t="array" ref="O17">IFERROR(INDEX('10'!$A:$A,MATCH(O$7,'10'!$A:$A,FALSE)+2),"")</f>
        <v/>
      </c>
      <c r="P17" s="378" t="str">
        <f t="array" ref="P17">IFERROR(INDEX('10'!$A:$A,MATCH(P$7,'10'!$A:$A,FALSE)+2),"")</f>
        <v/>
      </c>
      <c r="Q17" s="378" t="str">
        <f t="array" ref="Q17">IFERROR(INDEX('10'!$A:$A,MATCH(Q$7,'10'!$A:$A,FALSE)+2),"")</f>
        <v/>
      </c>
      <c r="R17" s="378" t="str">
        <f t="array" ref="R17">IFERROR(INDEX('10'!$A:$A,MATCH(R$7,'10'!$A:$A,FALSE)+2),"")</f>
        <v/>
      </c>
      <c r="S17" s="378" t="str">
        <f t="array" ref="S17">IFERROR(INDEX('10'!$A:$A,MATCH(S$7,'10'!$A:$A,FALSE)+2),"")</f>
        <v/>
      </c>
      <c r="T17"/>
      <c r="U17"/>
      <c r="V17"/>
      <c r="W17"/>
      <c r="X17"/>
      <c r="Y17"/>
      <c r="Z17"/>
      <c r="AA17"/>
      <c r="AB17"/>
      <c r="AC17"/>
    </row>
    <row r="18" spans="1:29" x14ac:dyDescent="0.25">
      <c r="A18" s="37">
        <v>11</v>
      </c>
      <c r="B18" s="41">
        <f t="shared" si="0"/>
        <v>3.5</v>
      </c>
      <c r="C18" s="38">
        <v>1.5</v>
      </c>
      <c r="D18" s="38">
        <v>1.5</v>
      </c>
      <c r="E18" s="38">
        <v>0.5</v>
      </c>
      <c r="F18" s="38"/>
      <c r="G18" s="38"/>
      <c r="H18" s="38"/>
      <c r="I18" s="38"/>
      <c r="J18" s="39" t="str">
        <f t="shared" ca="1" si="1"/>
        <v>Incomplete</v>
      </c>
      <c r="L18" s="37">
        <f t="shared" si="2"/>
        <v>11</v>
      </c>
      <c r="M18" s="378">
        <f t="array" ref="M18">IFERROR(INDEX('11'!$A:$A,MATCH(M$7,'11'!$A:$A,FALSE)+2),"")</f>
        <v>0</v>
      </c>
      <c r="N18" s="378">
        <f t="array" ref="N18">IFERROR(INDEX('11'!$A:$A,MATCH(N$7,'11'!$A:$A,FALSE)+2),"")</f>
        <v>0</v>
      </c>
      <c r="O18" s="378">
        <f t="array" ref="O18">IFERROR(INDEX('11'!$A:$A,MATCH(O$7,'11'!$A:$A,FALSE)+2),"")</f>
        <v>0</v>
      </c>
      <c r="P18" s="378" t="str">
        <f t="array" ref="P18">IFERROR(INDEX('11'!$A:$A,MATCH(P$7,'11'!$A:$A,FALSE)+2),"")</f>
        <v/>
      </c>
      <c r="Q18" s="378" t="str">
        <f t="array" ref="Q18">IFERROR(INDEX('11'!$A:$A,MATCH(Q$7,'11'!$A:$A,FALSE)+2),"")</f>
        <v/>
      </c>
      <c r="R18" s="378" t="str">
        <f t="array" ref="R18">IFERROR(INDEX('11'!$A:$A,MATCH(R$7,'11'!$A:$A,FALSE)+2),"")</f>
        <v/>
      </c>
      <c r="S18" s="378" t="str">
        <f t="array" ref="S18">IFERROR(INDEX('11'!$A:$A,MATCH(S$7,'11'!$A:$A,FALSE)+2),"")</f>
        <v/>
      </c>
      <c r="T18"/>
      <c r="U18"/>
      <c r="V18"/>
      <c r="W18"/>
      <c r="X18"/>
      <c r="Y18"/>
      <c r="Z18"/>
      <c r="AA18"/>
      <c r="AB18"/>
      <c r="AC18"/>
    </row>
    <row r="19" spans="1:29" x14ac:dyDescent="0.25">
      <c r="A19" s="37">
        <v>12</v>
      </c>
      <c r="B19" s="41">
        <f t="shared" si="0"/>
        <v>3.25</v>
      </c>
      <c r="C19" s="38">
        <v>3.25</v>
      </c>
      <c r="D19" s="38"/>
      <c r="E19" s="38"/>
      <c r="F19" s="38"/>
      <c r="G19" s="38"/>
      <c r="H19" s="38"/>
      <c r="I19" s="38"/>
      <c r="J19" s="39" t="str">
        <f t="shared" ca="1" si="1"/>
        <v>Incomplete</v>
      </c>
      <c r="L19" s="37">
        <f t="shared" si="2"/>
        <v>12</v>
      </c>
      <c r="M19" s="378">
        <f t="array" ref="M19">IFERROR(INDEX('12'!$A:$A,MATCH(M$7,'12'!$A:$A,FALSE)+2),"")</f>
        <v>0</v>
      </c>
      <c r="N19" s="378" t="str">
        <f t="array" ref="N19">IFERROR(INDEX('12'!$A:$A,MATCH(N$7,'12'!$A:$A,FALSE)+2),"")</f>
        <v/>
      </c>
      <c r="O19" s="378" t="str">
        <f t="array" ref="O19">IFERROR(INDEX('12'!$A:$A,MATCH(O$7,'12'!$A:$A,FALSE)+2),"")</f>
        <v/>
      </c>
      <c r="P19" s="378" t="str">
        <f t="array" ref="P19">IFERROR(INDEX('12'!$A:$A,MATCH(P$7,'12'!$A:$A,FALSE)+2),"")</f>
        <v/>
      </c>
      <c r="Q19" s="378" t="str">
        <f t="array" ref="Q19">IFERROR(INDEX('12'!$A:$A,MATCH(Q$7,'12'!$A:$A,FALSE)+2),"")</f>
        <v/>
      </c>
      <c r="R19" s="378" t="str">
        <f t="array" ref="R19">IFERROR(INDEX('12'!$A:$A,MATCH(R$7,'12'!$A:$A,FALSE)+2),"")</f>
        <v/>
      </c>
      <c r="S19" s="378" t="str">
        <f t="array" ref="S19">IFERROR(INDEX('12'!$A:$A,MATCH(S$7,'12'!$A:$A,FALSE)+2),"")</f>
        <v/>
      </c>
      <c r="T19"/>
      <c r="U19"/>
      <c r="V19"/>
      <c r="W19"/>
      <c r="X19"/>
      <c r="Y19"/>
      <c r="Z19"/>
      <c r="AA19"/>
      <c r="AB19"/>
      <c r="AC19"/>
    </row>
    <row r="20" spans="1:29" x14ac:dyDescent="0.25">
      <c r="A20" s="37">
        <v>13</v>
      </c>
      <c r="B20" s="41">
        <f t="shared" si="0"/>
        <v>3.75</v>
      </c>
      <c r="C20" s="38">
        <v>3.75</v>
      </c>
      <c r="D20" s="38"/>
      <c r="E20" s="38"/>
      <c r="F20" s="38"/>
      <c r="G20" s="38"/>
      <c r="H20" s="38"/>
      <c r="I20" s="38"/>
      <c r="J20" s="39" t="str">
        <f t="shared" ca="1" si="1"/>
        <v>Incomplete</v>
      </c>
      <c r="L20" s="37">
        <f t="shared" si="2"/>
        <v>13</v>
      </c>
      <c r="M20" s="378">
        <f t="array" ref="M20">IFERROR(INDEX('13'!$A:$A,MATCH(M$7,'13'!$A:$A,FALSE)+2),"")</f>
        <v>0</v>
      </c>
      <c r="N20" s="378" t="str">
        <f t="array" ref="N20">IFERROR(INDEX('13'!$A:$A,MATCH(N$7,'13'!$A:$A,FALSE)+2),"")</f>
        <v/>
      </c>
      <c r="O20" s="378" t="str">
        <f t="array" ref="O20">IFERROR(INDEX('13'!$A:$A,MATCH(O$7,'13'!$A:$A,FALSE)+2),"")</f>
        <v/>
      </c>
      <c r="P20" s="378" t="str">
        <f t="array" ref="P20">IFERROR(INDEX('13'!$A:$A,MATCH(P$7,'13'!$A:$A,FALSE)+2),"")</f>
        <v/>
      </c>
      <c r="Q20" s="378" t="str">
        <f t="array" ref="Q20">IFERROR(INDEX('13'!$A:$A,MATCH(Q$7,'13'!$A:$A,FALSE)+2),"")</f>
        <v/>
      </c>
      <c r="R20" s="378" t="str">
        <f t="array" ref="R20">IFERROR(INDEX('13'!$A:$A,MATCH(R$7,'13'!$A:$A,FALSE)+2),"")</f>
        <v/>
      </c>
      <c r="S20" s="378" t="str">
        <f t="array" ref="S20">IFERROR(INDEX('13'!$A:$A,MATCH(S$7,'13'!$A:$A,FALSE)+2),"")</f>
        <v/>
      </c>
      <c r="T20"/>
      <c r="U20"/>
      <c r="V20"/>
      <c r="W20"/>
      <c r="X20"/>
      <c r="Y20"/>
      <c r="Z20"/>
      <c r="AA20"/>
      <c r="AB20"/>
      <c r="AC20"/>
    </row>
    <row r="21" spans="1:29" x14ac:dyDescent="0.25">
      <c r="A21" s="37">
        <v>14</v>
      </c>
      <c r="B21" s="41">
        <f t="shared" si="0"/>
        <v>0.5</v>
      </c>
      <c r="C21" s="38">
        <v>0.25</v>
      </c>
      <c r="D21" s="38">
        <v>0.25</v>
      </c>
      <c r="E21" s="38"/>
      <c r="F21" s="38"/>
      <c r="G21" s="38"/>
      <c r="H21" s="38"/>
      <c r="I21" s="38"/>
      <c r="J21" s="39" t="str">
        <f t="shared" ca="1" si="1"/>
        <v>Incomplete</v>
      </c>
      <c r="L21" s="37">
        <f t="shared" si="2"/>
        <v>14</v>
      </c>
      <c r="M21" s="378">
        <f t="array" ref="M21">IFERROR(INDEX('14'!$A:$A,MATCH(M$7,'14'!$A:$A,FALSE)+2),"")</f>
        <v>0</v>
      </c>
      <c r="N21" s="378">
        <f t="array" ref="N21">IFERROR(INDEX('14'!$A:$A,MATCH(N$7,'14'!$A:$A,FALSE)+2),"")</f>
        <v>0</v>
      </c>
      <c r="O21" s="378" t="str">
        <f t="array" ref="O21">IFERROR(INDEX('14'!$A:$A,MATCH(O$7,'14'!$A:$A,FALSE)+2),"")</f>
        <v/>
      </c>
      <c r="P21" s="378" t="str">
        <f t="array" ref="P21">IFERROR(INDEX('14'!$A:$A,MATCH(P$7,'14'!$A:$A,FALSE)+2),"")</f>
        <v/>
      </c>
      <c r="Q21" s="378" t="str">
        <f t="array" ref="Q21">IFERROR(INDEX('14'!$A:$A,MATCH(Q$7,'14'!$A:$A,FALSE)+2),"")</f>
        <v/>
      </c>
      <c r="R21" s="378" t="str">
        <f t="array" ref="R21">IFERROR(INDEX('14'!$A:$A,MATCH(R$7,'14'!$A:$A,FALSE)+2),"")</f>
        <v/>
      </c>
      <c r="S21" s="378" t="str">
        <f t="array" ref="S21">IFERROR(INDEX('14'!$A:$A,MATCH(S$7,'14'!$A:$A,FALSE)+2),"")</f>
        <v/>
      </c>
      <c r="T21"/>
      <c r="U21"/>
      <c r="V21"/>
      <c r="W21"/>
      <c r="X21"/>
      <c r="Y21"/>
      <c r="Z21"/>
      <c r="AA21"/>
      <c r="AB21"/>
      <c r="AC21"/>
    </row>
    <row r="22" spans="1:29" x14ac:dyDescent="0.25">
      <c r="A22" s="37">
        <v>15</v>
      </c>
      <c r="B22" s="41">
        <f t="shared" si="0"/>
        <v>1</v>
      </c>
      <c r="C22" s="38">
        <v>0.5</v>
      </c>
      <c r="D22" s="38">
        <v>0.5</v>
      </c>
      <c r="E22" s="38"/>
      <c r="F22" s="38"/>
      <c r="G22" s="38"/>
      <c r="H22" s="38"/>
      <c r="I22" s="38"/>
      <c r="J22" s="39" t="str">
        <f t="shared" ca="1" si="1"/>
        <v>Incomplete</v>
      </c>
      <c r="L22" s="37">
        <f t="shared" si="2"/>
        <v>15</v>
      </c>
      <c r="M22" s="378">
        <f t="array" ref="M22">IFERROR(INDEX('15'!$A:$A,MATCH(M$7,'15'!$A:$A,FALSE)+2),"")</f>
        <v>0</v>
      </c>
      <c r="N22" s="378">
        <f t="array" ref="N22">IFERROR(INDEX('15'!$A:$A,MATCH(N$7,'15'!$A:$A,FALSE)+2),"")</f>
        <v>0</v>
      </c>
      <c r="O22" s="378" t="str">
        <f t="array" ref="O22">IFERROR(INDEX('15'!$A:$A,MATCH(O$7,'15'!$A:$A,FALSE)+2),"")</f>
        <v/>
      </c>
      <c r="P22" s="378" t="str">
        <f t="array" ref="P22">IFERROR(INDEX('15'!$A:$A,MATCH(P$7,'15'!$A:$A,FALSE)+2),"")</f>
        <v/>
      </c>
      <c r="Q22" s="378" t="str">
        <f t="array" ref="Q22">IFERROR(INDEX('15'!$A:$A,MATCH(Q$7,'15'!$A:$A,FALSE)+2),"")</f>
        <v/>
      </c>
      <c r="R22" s="378" t="str">
        <f t="array" ref="R22">IFERROR(INDEX('15'!$A:$A,MATCH(R$7,'15'!$A:$A,FALSE)+2),"")</f>
        <v/>
      </c>
      <c r="S22" s="378" t="str">
        <f t="array" ref="S22">IFERROR(INDEX('15'!$A:$A,MATCH(S$7,'15'!$A:$A,FALSE)+2),"")</f>
        <v/>
      </c>
      <c r="T22"/>
      <c r="U22"/>
      <c r="V22"/>
      <c r="W22"/>
      <c r="X22"/>
      <c r="Y22"/>
      <c r="Z22"/>
      <c r="AA22"/>
      <c r="AB22"/>
      <c r="AC22"/>
    </row>
    <row r="23" spans="1:29" x14ac:dyDescent="0.25">
      <c r="A23" s="37">
        <v>16</v>
      </c>
      <c r="B23" s="41">
        <f t="shared" si="0"/>
        <v>2.5</v>
      </c>
      <c r="C23" s="38">
        <v>0.25</v>
      </c>
      <c r="D23" s="38">
        <v>0.5</v>
      </c>
      <c r="E23" s="38">
        <v>0.75</v>
      </c>
      <c r="F23" s="38">
        <v>1</v>
      </c>
      <c r="G23" s="38"/>
      <c r="H23" s="38"/>
      <c r="I23" s="38"/>
      <c r="J23" s="39" t="str">
        <f t="shared" ca="1" si="1"/>
        <v>Incomplete</v>
      </c>
      <c r="L23" s="37">
        <f t="shared" si="2"/>
        <v>16</v>
      </c>
      <c r="M23" s="378">
        <f t="array" ref="M23">IFERROR(INDEX('16'!$A:$A,MATCH(M$7,'16'!$A:$A,FALSE)+2),"")</f>
        <v>0</v>
      </c>
      <c r="N23" s="378">
        <f t="array" ref="N23">IFERROR(INDEX('16'!$A:$A,MATCH(N$7,'16'!$A:$A,FALSE)+2),"")</f>
        <v>0</v>
      </c>
      <c r="O23" s="378">
        <f t="array" ref="O23">IFERROR(INDEX('16'!$A:$A,MATCH(O$7,'16'!$A:$A,FALSE)+2),"")</f>
        <v>0</v>
      </c>
      <c r="P23" s="378">
        <f t="array" ref="P23">IFERROR(INDEX('16'!$A:$A,MATCH(P$7,'16'!$A:$A,FALSE)+2),"")</f>
        <v>0</v>
      </c>
      <c r="Q23" s="378" t="str">
        <f t="array" ref="Q23">IFERROR(INDEX('16'!$A:$A,MATCH(Q$7,'16'!$A:$A,FALSE)+2),"")</f>
        <v/>
      </c>
      <c r="R23" s="378" t="str">
        <f t="array" ref="R23">IFERROR(INDEX('16'!$A:$A,MATCH(R$7,'16'!$A:$A,FALSE)+2),"")</f>
        <v/>
      </c>
      <c r="S23" s="378" t="str">
        <f t="array" ref="S23">IFERROR(INDEX('16'!$A:$A,MATCH(S$7,'16'!$A:$A,FALSE)+2),"")</f>
        <v/>
      </c>
      <c r="T23"/>
      <c r="U23"/>
      <c r="V23"/>
      <c r="W23"/>
      <c r="X23"/>
      <c r="Y23"/>
      <c r="Z23"/>
      <c r="AA23"/>
      <c r="AB23"/>
      <c r="AC23"/>
    </row>
    <row r="24" spans="1:29" x14ac:dyDescent="0.25">
      <c r="A24" s="37">
        <v>17</v>
      </c>
      <c r="B24" s="41">
        <f t="shared" si="0"/>
        <v>3.5</v>
      </c>
      <c r="C24" s="38">
        <v>1.5</v>
      </c>
      <c r="D24" s="38">
        <v>2</v>
      </c>
      <c r="E24" s="38"/>
      <c r="F24" s="38"/>
      <c r="G24" s="38"/>
      <c r="H24" s="38"/>
      <c r="I24" s="38"/>
      <c r="J24" s="39" t="str">
        <f t="shared" ca="1" si="1"/>
        <v>Incomplete</v>
      </c>
      <c r="L24" s="37">
        <f t="shared" si="2"/>
        <v>17</v>
      </c>
      <c r="M24" s="378">
        <f t="array" ref="M24">IFERROR(INDEX('17'!$A:$A,MATCH(M$7,'17'!$A:$A,FALSE)+2),"")</f>
        <v>0</v>
      </c>
      <c r="N24" s="378">
        <f t="array" ref="N24">IFERROR(INDEX('17'!$A:$A,MATCH(N$7,'17'!$A:$A,FALSE)+2),"")</f>
        <v>0</v>
      </c>
      <c r="O24" s="378" t="str">
        <f t="array" ref="O24">IFERROR(INDEX('17'!$A:$A,MATCH(O$7,'17'!$A:$A,FALSE)+2),"")</f>
        <v/>
      </c>
      <c r="P24" s="378" t="str">
        <f t="array" ref="P24">IFERROR(INDEX('17'!$A:$A,MATCH(P$7,'17'!$A:$A,FALSE)+2),"")</f>
        <v/>
      </c>
      <c r="Q24" s="378" t="str">
        <f t="array" ref="Q24">IFERROR(INDEX('17'!$A:$A,MATCH(Q$7,'17'!$A:$A,FALSE)+2),"")</f>
        <v/>
      </c>
      <c r="R24" s="378" t="str">
        <f t="array" ref="R24">IFERROR(INDEX('17'!$A:$A,MATCH(R$7,'17'!$A:$A,FALSE)+2),"")</f>
        <v/>
      </c>
      <c r="S24" s="378" t="str">
        <f t="array" ref="S24">IFERROR(INDEX('17'!$A:$A,MATCH(S$7,'17'!$A:$A,FALSE)+2),"")</f>
        <v/>
      </c>
      <c r="T24"/>
      <c r="U24"/>
      <c r="V24"/>
      <c r="W24"/>
      <c r="X24"/>
      <c r="Y24"/>
      <c r="Z24"/>
      <c r="AA24"/>
      <c r="AB24"/>
      <c r="AC24"/>
    </row>
    <row r="25" spans="1:29" x14ac:dyDescent="0.25">
      <c r="A25" s="37">
        <v>18</v>
      </c>
      <c r="B25" s="41">
        <f t="shared" si="0"/>
        <v>1.5</v>
      </c>
      <c r="C25" s="38">
        <v>1.5</v>
      </c>
      <c r="D25" s="38"/>
      <c r="E25" s="38"/>
      <c r="F25" s="38"/>
      <c r="G25" s="38"/>
      <c r="H25" s="38"/>
      <c r="I25" s="38"/>
      <c r="J25" s="39" t="str">
        <f t="shared" ca="1" si="1"/>
        <v>Incomplete</v>
      </c>
      <c r="L25" s="37">
        <f t="shared" si="2"/>
        <v>18</v>
      </c>
      <c r="M25" s="378">
        <f t="array" ref="M25">IFERROR(INDEX('18'!$A:$A,MATCH(M$7,'18'!$A:$A,FALSE)+2),"")</f>
        <v>0</v>
      </c>
      <c r="N25" s="378" t="str">
        <f t="array" ref="N25">IFERROR(INDEX('18'!$A:$A,MATCH(N$7,'18'!$A:$A,FALSE)+2),"")</f>
        <v/>
      </c>
      <c r="O25" s="378" t="str">
        <f t="array" ref="O25">IFERROR(INDEX('18'!$A:$A,MATCH(O$7,'18'!$A:$A,FALSE)+2),"")</f>
        <v/>
      </c>
      <c r="P25" s="378" t="str">
        <f t="array" ref="P25">IFERROR(INDEX('18'!$A:$A,MATCH(P$7,'18'!$A:$A,FALSE)+2),"")</f>
        <v/>
      </c>
      <c r="Q25" s="378" t="str">
        <f t="array" ref="Q25">IFERROR(INDEX('18'!$A:$A,MATCH(Q$7,'18'!$A:$A,FALSE)+2),"")</f>
        <v/>
      </c>
      <c r="R25" s="378" t="str">
        <f t="array" ref="R25">IFERROR(INDEX('18'!$A:$A,MATCH(R$7,'18'!$A:$A,FALSE)+2),"")</f>
        <v/>
      </c>
      <c r="S25" s="378" t="str">
        <f t="array" ref="S25">IFERROR(INDEX('18'!$A:$A,MATCH(S$7,'18'!$A:$A,FALSE)+2),"")</f>
        <v/>
      </c>
      <c r="T25"/>
      <c r="U25"/>
      <c r="V25"/>
      <c r="W25"/>
      <c r="X25"/>
      <c r="Y25"/>
      <c r="Z25"/>
      <c r="AA25"/>
      <c r="AB25"/>
      <c r="AC25"/>
    </row>
    <row r="26" spans="1:29" x14ac:dyDescent="0.25">
      <c r="A26" s="37">
        <v>19</v>
      </c>
      <c r="B26" s="41">
        <f t="shared" si="0"/>
        <v>0.5</v>
      </c>
      <c r="C26" s="38">
        <v>0.5</v>
      </c>
      <c r="D26" s="38"/>
      <c r="E26" s="38"/>
      <c r="F26" s="38"/>
      <c r="G26" s="38"/>
      <c r="H26" s="38"/>
      <c r="I26" s="38"/>
      <c r="J26" s="39" t="str">
        <f t="shared" ca="1" si="1"/>
        <v>Incomplete</v>
      </c>
      <c r="L26" s="37">
        <f t="shared" si="2"/>
        <v>19</v>
      </c>
      <c r="M26" s="378">
        <f t="array" ref="M26">IFERROR(INDEX('19'!$A:$A,MATCH(M$7,'19'!$A:$A,FALSE)+2),"")</f>
        <v>0</v>
      </c>
      <c r="N26" s="378" t="str">
        <f t="array" ref="N26">IFERROR(INDEX('19'!$A:$A,MATCH(N$7,'19'!$A:$A,FALSE)+2),"")</f>
        <v/>
      </c>
      <c r="O26" s="378" t="str">
        <f t="array" ref="O26">IFERROR(INDEX('19'!$A:$A,MATCH(O$7,'19'!$A:$A,FALSE)+2),"")</f>
        <v/>
      </c>
      <c r="P26" s="378" t="str">
        <f t="array" ref="P26">IFERROR(INDEX('19'!$A:$A,MATCH(P$7,'19'!$A:$A,FALSE)+2),"")</f>
        <v/>
      </c>
      <c r="Q26" s="378" t="str">
        <f t="array" ref="Q26">IFERROR(INDEX('19'!$A:$A,MATCH(Q$7,'19'!$A:$A,FALSE)+2),"")</f>
        <v/>
      </c>
      <c r="R26" s="378" t="str">
        <f t="array" ref="R26">IFERROR(INDEX('19'!$A:$A,MATCH(R$7,'19'!$A:$A,FALSE)+2),"")</f>
        <v/>
      </c>
      <c r="S26" s="378" t="str">
        <f t="array" ref="S26">IFERROR(INDEX('19'!$A:$A,MATCH(S$7,'19'!$A:$A,FALSE)+2),"")</f>
        <v/>
      </c>
      <c r="T26"/>
      <c r="U26"/>
      <c r="V26"/>
      <c r="W26"/>
      <c r="X26"/>
      <c r="Y26"/>
      <c r="Z26"/>
      <c r="AA26"/>
      <c r="AB26"/>
      <c r="AC26"/>
    </row>
    <row r="27" spans="1:29" x14ac:dyDescent="0.25">
      <c r="A27" s="37">
        <v>20</v>
      </c>
      <c r="B27" s="41">
        <f t="shared" si="0"/>
        <v>2</v>
      </c>
      <c r="C27" s="38">
        <v>2</v>
      </c>
      <c r="D27" s="38"/>
      <c r="E27" s="38"/>
      <c r="F27" s="38"/>
      <c r="G27" s="38"/>
      <c r="H27" s="38"/>
      <c r="I27" s="38"/>
      <c r="J27" s="39" t="str">
        <f t="shared" ref="J27:J32" ca="1" si="3">INDIRECT("'"&amp;A27&amp;"'!B1")</f>
        <v>Incomplete</v>
      </c>
      <c r="L27" s="37">
        <f t="shared" ref="L27:L32" si="4">A27</f>
        <v>20</v>
      </c>
      <c r="M27" s="378">
        <f t="array" ref="M27">IFERROR(INDEX('20'!$A:$A,MATCH(M$7,'20'!$A:$A,FALSE)+2),"")</f>
        <v>0</v>
      </c>
      <c r="N27" s="378" t="str">
        <f t="array" ref="N27">IFERROR(INDEX('20'!$A:$A,MATCH(N$7,'20'!$A:$A,FALSE)+2),"")</f>
        <v/>
      </c>
      <c r="O27" s="378" t="str">
        <f t="array" ref="O27">IFERROR(INDEX('20'!$A:$A,MATCH(O$7,'20'!$A:$A,FALSE)+2),"")</f>
        <v/>
      </c>
      <c r="P27" s="378" t="str">
        <f t="array" ref="P27">IFERROR(INDEX('20'!$A:$A,MATCH(P$7,'20'!$A:$A,FALSE)+2),"")</f>
        <v/>
      </c>
      <c r="Q27" s="378" t="str">
        <f t="array" ref="Q27">IFERROR(INDEX('20'!$A:$A,MATCH(Q$7,'20'!$A:$A,FALSE)+2),"")</f>
        <v/>
      </c>
      <c r="R27" s="378" t="str">
        <f t="array" ref="R27">IFERROR(INDEX('20'!$A:$A,MATCH(R$7,'20'!$A:$A,FALSE)+2),"")</f>
        <v/>
      </c>
      <c r="S27" s="378" t="str">
        <f t="array" ref="S27">IFERROR(INDEX('20'!$A:$A,MATCH(S$7,'20'!$A:$A,FALSE)+2),"")</f>
        <v/>
      </c>
      <c r="T27"/>
      <c r="U27"/>
      <c r="V27"/>
      <c r="W27"/>
      <c r="X27"/>
      <c r="Y27"/>
      <c r="Z27"/>
      <c r="AA27"/>
      <c r="AB27"/>
      <c r="AC27"/>
    </row>
    <row r="28" spans="1:29" x14ac:dyDescent="0.25">
      <c r="A28" s="37">
        <v>21</v>
      </c>
      <c r="B28" s="41">
        <f t="shared" si="0"/>
        <v>1</v>
      </c>
      <c r="C28" s="38">
        <v>1</v>
      </c>
      <c r="D28" s="38"/>
      <c r="E28" s="38"/>
      <c r="F28" s="38"/>
      <c r="G28" s="38"/>
      <c r="H28" s="38"/>
      <c r="I28" s="38"/>
      <c r="J28" s="39" t="str">
        <f t="shared" ca="1" si="3"/>
        <v>Incomplete</v>
      </c>
      <c r="L28" s="37">
        <f t="shared" si="4"/>
        <v>21</v>
      </c>
      <c r="M28" s="378">
        <f t="array" ref="M28">IFERROR(INDEX('21'!$A:$A,MATCH(M$7,'21'!$A:$A,FALSE)+2),"")</f>
        <v>0</v>
      </c>
      <c r="N28" s="378" t="str">
        <f t="array" ref="N28">IFERROR(INDEX('21'!$A:$A,MATCH(N$7,'21'!$A:$A,FALSE)+2),"")</f>
        <v/>
      </c>
      <c r="O28" s="378" t="str">
        <f t="array" ref="O28">IFERROR(INDEX('21'!$A:$A,MATCH(O$7,'21'!$A:$A,FALSE)+2),"")</f>
        <v/>
      </c>
      <c r="P28" s="378" t="str">
        <f t="array" ref="P28">IFERROR(INDEX('21'!$A:$A,MATCH(P$7,'21'!$A:$A,FALSE)+2),"")</f>
        <v/>
      </c>
      <c r="Q28" s="378" t="str">
        <f t="array" ref="Q28">IFERROR(INDEX('21'!$A:$A,MATCH(Q$7,'21'!$A:$A,FALSE)+2),"")</f>
        <v/>
      </c>
      <c r="R28" s="378" t="str">
        <f t="array" ref="R28">IFERROR(INDEX('21'!$A:$A,MATCH(R$7,'21'!$A:$A,FALSE)+2),"")</f>
        <v/>
      </c>
      <c r="S28" s="378" t="str">
        <f t="array" ref="S28">IFERROR(INDEX('21'!$A:$A,MATCH(S$7,'21'!$A:$A,FALSE)+2),"")</f>
        <v/>
      </c>
      <c r="T28"/>
      <c r="U28"/>
      <c r="V28"/>
      <c r="W28"/>
      <c r="X28"/>
      <c r="Y28"/>
      <c r="Z28"/>
      <c r="AA28"/>
      <c r="AB28"/>
      <c r="AC28"/>
    </row>
    <row r="29" spans="1:29" x14ac:dyDescent="0.25">
      <c r="A29" s="37">
        <v>22</v>
      </c>
      <c r="B29" s="41">
        <f t="shared" si="0"/>
        <v>2</v>
      </c>
      <c r="C29" s="38">
        <v>0.25</v>
      </c>
      <c r="D29" s="38">
        <v>1.75</v>
      </c>
      <c r="E29" s="38"/>
      <c r="F29" s="38"/>
      <c r="G29" s="38"/>
      <c r="H29" s="38"/>
      <c r="I29" s="38"/>
      <c r="J29" s="39" t="str">
        <f t="shared" ca="1" si="3"/>
        <v>Incomplete</v>
      </c>
      <c r="L29" s="37">
        <f t="shared" si="4"/>
        <v>22</v>
      </c>
      <c r="M29" s="378">
        <f t="array" ref="M29">IFERROR(INDEX('22'!$A:$A,MATCH(M$7,'22'!$A:$A,FALSE)+2),"")</f>
        <v>0</v>
      </c>
      <c r="N29" s="378">
        <f t="array" ref="N29">IFERROR(INDEX('22'!$A:$A,MATCH(N$7,'22'!$A:$A,FALSE)+2),"")</f>
        <v>0</v>
      </c>
      <c r="O29" s="378" t="str">
        <f t="array" ref="O29">IFERROR(INDEX('22'!$A:$A,MATCH(O$7,'22'!$A:$A,FALSE)+2),"")</f>
        <v/>
      </c>
      <c r="P29" s="378" t="str">
        <f t="array" ref="P29">IFERROR(INDEX('22'!$A:$A,MATCH(P$7,'22'!$A:$A,FALSE)+2),"")</f>
        <v/>
      </c>
      <c r="Q29" s="378" t="str">
        <f t="array" ref="Q29">IFERROR(INDEX('22'!$A:$A,MATCH(Q$7,'22'!$A:$A,FALSE)+2),"")</f>
        <v/>
      </c>
      <c r="R29" s="378" t="str">
        <f t="array" ref="R29">IFERROR(INDEX('22'!$A:$A,MATCH(R$7,'22'!$A:$A,FALSE)+2),"")</f>
        <v/>
      </c>
      <c r="S29" s="378" t="str">
        <f t="array" ref="S29">IFERROR(INDEX('22'!$A:$A,MATCH(S$7,'22'!$A:$A,FALSE)+2),"")</f>
        <v/>
      </c>
      <c r="T29"/>
      <c r="U29"/>
      <c r="V29"/>
      <c r="W29"/>
      <c r="X29"/>
      <c r="Y29"/>
      <c r="Z29"/>
      <c r="AA29"/>
      <c r="AB29"/>
      <c r="AC29"/>
    </row>
    <row r="30" spans="1:29" x14ac:dyDescent="0.25">
      <c r="A30" s="40">
        <v>23</v>
      </c>
      <c r="B30" s="41">
        <f t="shared" si="0"/>
        <v>2</v>
      </c>
      <c r="C30" s="38">
        <v>0.5</v>
      </c>
      <c r="D30" s="38">
        <v>1.5</v>
      </c>
      <c r="E30" s="38"/>
      <c r="F30" s="38"/>
      <c r="G30" s="38"/>
      <c r="H30" s="38"/>
      <c r="I30" s="38"/>
      <c r="J30" s="39" t="str">
        <f t="shared" ca="1" si="3"/>
        <v>Incomplete</v>
      </c>
      <c r="L30" s="37">
        <f t="shared" si="4"/>
        <v>23</v>
      </c>
      <c r="M30" s="378">
        <f t="array" ref="M30">IFERROR(INDEX('23'!$A:$A,MATCH(M$7,'23'!$A:$A,FALSE)+2),"")</f>
        <v>0</v>
      </c>
      <c r="N30" s="378">
        <f t="array" ref="N30">IFERROR(INDEX('23'!$A:$A,MATCH(N$7,'23'!$A:$A,FALSE)+2),"")</f>
        <v>0</v>
      </c>
      <c r="O30" s="378" t="str">
        <f t="array" ref="O30">IFERROR(INDEX('23'!$A:$A,MATCH(O$7,'23'!$A:$A,FALSE)+2),"")</f>
        <v/>
      </c>
      <c r="P30" s="378" t="str">
        <f t="array" ref="P30">IFERROR(INDEX('23'!$A:$A,MATCH(P$7,'23'!$A:$A,FALSE)+2),"")</f>
        <v/>
      </c>
      <c r="Q30" s="378" t="str">
        <f t="array" ref="Q30">IFERROR(INDEX('23'!$A:$A,MATCH(Q$7,'23'!$A:$A,FALSE)+2),"")</f>
        <v/>
      </c>
      <c r="R30" s="378" t="str">
        <f t="array" ref="R30">IFERROR(INDEX('23'!$A:$A,MATCH(R$7,'23'!$A:$A,FALSE)+2),"")</f>
        <v/>
      </c>
      <c r="S30" s="378" t="str">
        <f t="array" ref="S30">IFERROR(INDEX('23'!$A:$A,MATCH(S$7,'23'!$A:$A,FALSE)+2),"")</f>
        <v/>
      </c>
      <c r="T30"/>
      <c r="U30"/>
      <c r="V30"/>
      <c r="W30"/>
      <c r="X30"/>
      <c r="Y30"/>
      <c r="Z30"/>
      <c r="AA30"/>
      <c r="AB30"/>
      <c r="AC30"/>
    </row>
    <row r="31" spans="1:29" x14ac:dyDescent="0.25">
      <c r="A31" s="40">
        <v>24</v>
      </c>
      <c r="B31" s="41">
        <f t="shared" si="0"/>
        <v>4</v>
      </c>
      <c r="C31" s="38">
        <v>1</v>
      </c>
      <c r="D31" s="38">
        <v>3</v>
      </c>
      <c r="E31" s="38"/>
      <c r="F31" s="38"/>
      <c r="G31" s="38"/>
      <c r="H31" s="38"/>
      <c r="I31" s="38"/>
      <c r="J31" s="39" t="str">
        <f t="shared" ca="1" si="3"/>
        <v>Incomplete</v>
      </c>
      <c r="L31" s="37">
        <f t="shared" si="4"/>
        <v>24</v>
      </c>
      <c r="M31" s="378">
        <f t="array" ref="M31">IFERROR(INDEX('24'!$A:$A,MATCH(M$7,'24'!$A:$A,FALSE)+2),"")</f>
        <v>0</v>
      </c>
      <c r="N31" s="378">
        <f t="array" ref="N31">IFERROR(INDEX('24'!$A:$A,MATCH(N$7,'24'!$A:$A,FALSE)+2),"")</f>
        <v>0</v>
      </c>
      <c r="O31" s="378" t="str">
        <f t="array" ref="O31">IFERROR(INDEX('24'!$A:$A,MATCH(O$7,'24'!$A:$A,FALSE)+2),"")</f>
        <v/>
      </c>
      <c r="P31" s="378" t="str">
        <f t="array" ref="P31">IFERROR(INDEX('24'!$A:$A,MATCH(P$7,'24'!$A:$A,FALSE)+2),"")</f>
        <v/>
      </c>
      <c r="Q31" s="378" t="str">
        <f t="array" ref="Q31">IFERROR(INDEX('24'!$A:$A,MATCH(Q$7,'24'!$A:$A,FALSE)+2),"")</f>
        <v/>
      </c>
      <c r="R31" s="378" t="str">
        <f t="array" ref="R31">IFERROR(INDEX('24'!$A:$A,MATCH(R$7,'24'!$A:$A,FALSE)+2),"")</f>
        <v/>
      </c>
      <c r="S31" s="378" t="str">
        <f t="array" ref="S31">IFERROR(INDEX('24'!$A:$A,MATCH(S$7,'24'!$A:$A,FALSE)+2),"")</f>
        <v/>
      </c>
      <c r="T31"/>
      <c r="U31"/>
      <c r="V31"/>
      <c r="W31"/>
      <c r="X31"/>
      <c r="Y31"/>
      <c r="Z31"/>
      <c r="AA31"/>
      <c r="AB31"/>
      <c r="AC31"/>
    </row>
    <row r="32" spans="1:29" x14ac:dyDescent="0.25">
      <c r="A32" s="37">
        <v>25</v>
      </c>
      <c r="B32" s="42">
        <f t="shared" si="0"/>
        <v>1.75</v>
      </c>
      <c r="C32" s="38">
        <v>1.5</v>
      </c>
      <c r="D32" s="38">
        <v>0.25</v>
      </c>
      <c r="E32" s="38"/>
      <c r="F32" s="38"/>
      <c r="G32" s="38"/>
      <c r="H32" s="38"/>
      <c r="I32" s="38"/>
      <c r="J32" s="39" t="str">
        <f t="shared" ca="1" si="3"/>
        <v>Incomplete</v>
      </c>
      <c r="L32" s="37">
        <f t="shared" si="4"/>
        <v>25</v>
      </c>
      <c r="M32" s="378">
        <f t="array" ref="M32">IFERROR(INDEX('25'!$A:$A,MATCH(M$7,'25'!$A:$A,FALSE)+2),"")</f>
        <v>0</v>
      </c>
      <c r="N32" s="378">
        <f t="array" ref="N32">IFERROR(INDEX('25'!$A:$A,MATCH(N$7,'25'!$A:$A,FALSE)+2),"")</f>
        <v>0</v>
      </c>
      <c r="O32" s="378" t="str">
        <f t="array" ref="O32">IFERROR(INDEX('25'!$A:$A,MATCH(O$7,'25'!$A:$A,FALSE)+2),"")</f>
        <v/>
      </c>
      <c r="P32" s="378" t="str">
        <f t="array" ref="P32">IFERROR(INDEX('25'!$A:$A,MATCH(P$7,'25'!$A:$A,FALSE)+2),"")</f>
        <v/>
      </c>
      <c r="Q32" s="378" t="str">
        <f t="array" ref="Q32">IFERROR(INDEX('25'!$A:$A,MATCH(Q$7,'25'!$A:$A,FALSE)+2),"")</f>
        <v/>
      </c>
      <c r="R32" s="378" t="str">
        <f t="array" ref="R32">IFERROR(INDEX('25'!$A:$A,MATCH(R$7,'25'!$A:$A,FALSE)+2),"")</f>
        <v/>
      </c>
      <c r="S32" s="378" t="str">
        <f t="array" ref="S32">IFERROR(INDEX('25'!$A:$A,MATCH(S$7,'25'!$A:$A,FALSE)+2),"")</f>
        <v/>
      </c>
      <c r="T32"/>
      <c r="U32"/>
      <c r="V32"/>
      <c r="W32"/>
      <c r="X32"/>
      <c r="Y32"/>
      <c r="Z32"/>
      <c r="AA32"/>
      <c r="AB32"/>
      <c r="AC32"/>
    </row>
    <row r="33" spans="1:29" x14ac:dyDescent="0.25">
      <c r="A33" s="43">
        <v>26</v>
      </c>
      <c r="B33" s="44">
        <f>SUM(C33:I33)</f>
        <v>3.75</v>
      </c>
      <c r="C33" s="45">
        <v>0.5</v>
      </c>
      <c r="D33" s="45">
        <v>0.25</v>
      </c>
      <c r="E33" s="45">
        <v>2.5</v>
      </c>
      <c r="F33" s="45">
        <v>0.5</v>
      </c>
      <c r="G33" s="45"/>
      <c r="H33" s="45"/>
      <c r="I33" s="38"/>
      <c r="J33" s="39" t="str">
        <f ca="1">INDIRECT("'"&amp;A33&amp;"'!B1")</f>
        <v>Incomplete</v>
      </c>
      <c r="L33" s="43">
        <v>26</v>
      </c>
      <c r="M33" s="378">
        <f t="array" ref="M33">IFERROR(INDEX('26'!$A:$A,MATCH(M$7,'26'!$A:$A,FALSE)+2),"")</f>
        <v>0</v>
      </c>
      <c r="N33" s="378">
        <f t="array" ref="N33">IFERROR(INDEX('26'!$A:$A,MATCH(N$7,'26'!$A:$A,FALSE)+2),"")</f>
        <v>0</v>
      </c>
      <c r="O33" s="378">
        <f t="array" ref="O33">IFERROR(INDEX('26'!$A:$A,MATCH(O$7,'26'!$A:$A,FALSE)+2),"")</f>
        <v>0</v>
      </c>
      <c r="P33" s="378">
        <f t="array" ref="P33">IFERROR(INDEX('26'!$A:$A,MATCH(P$7,'26'!$A:$A,FALSE)+2),"")</f>
        <v>0</v>
      </c>
      <c r="Q33" s="378" t="str">
        <f t="array" ref="Q33">IFERROR(INDEX('26'!$A:$A,MATCH(Q$7,'26'!$A:$A,FALSE)+2),"")</f>
        <v/>
      </c>
      <c r="R33" s="378" t="str">
        <f t="array" ref="R33">IFERROR(INDEX('26'!$A:$A,MATCH(R$7,'26'!$A:$A,FALSE)+2),"")</f>
        <v/>
      </c>
      <c r="S33" s="378" t="str">
        <f t="array" ref="S33">IFERROR(INDEX('26'!$A:$A,MATCH(S$7,'26'!$A:$A,FALSE)+2),"")</f>
        <v/>
      </c>
      <c r="T33"/>
      <c r="U33"/>
      <c r="V33"/>
      <c r="W33"/>
      <c r="X33"/>
      <c r="Y33"/>
      <c r="Z33"/>
      <c r="AA33"/>
      <c r="AB33"/>
      <c r="AC33"/>
    </row>
    <row r="34" spans="1:29" x14ac:dyDescent="0.25">
      <c r="A34" s="43">
        <v>27</v>
      </c>
      <c r="B34" s="44">
        <f>SUM(C34:I34)</f>
        <v>1.5</v>
      </c>
      <c r="C34" s="45">
        <v>1.5</v>
      </c>
      <c r="D34" s="45"/>
      <c r="E34" s="45"/>
      <c r="F34" s="45"/>
      <c r="G34" s="45"/>
      <c r="H34" s="45"/>
      <c r="I34" s="38"/>
      <c r="J34" s="39" t="str">
        <f ca="1">INDIRECT("'"&amp;A34&amp;"'!B1")</f>
        <v>Incomplete</v>
      </c>
      <c r="L34" s="43">
        <v>27</v>
      </c>
      <c r="M34" s="378">
        <f t="array" ref="M34">IFERROR(INDEX('27'!$A:$A,MATCH(M$7,'27'!$A:$A,FALSE)+2),"")</f>
        <v>0</v>
      </c>
      <c r="N34" s="378" t="str">
        <f t="array" ref="N34">IFERROR(INDEX('27'!$A:$A,MATCH(N$7,'27'!$A:$A,FALSE)+2),"")</f>
        <v/>
      </c>
      <c r="O34" s="378" t="str">
        <f t="array" ref="O34">IFERROR(INDEX('27'!$A:$A,MATCH(O$7,'27'!$A:$A,FALSE)+2),"")</f>
        <v/>
      </c>
      <c r="P34" s="378" t="str">
        <f t="array" ref="P34">IFERROR(INDEX('27'!$A:$A,MATCH(P$7,'27'!$A:$A,FALSE)+2),"")</f>
        <v/>
      </c>
      <c r="Q34" s="378" t="str">
        <f t="array" ref="Q34">IFERROR(INDEX('27'!$A:$A,MATCH(Q$7,'27'!$A:$A,FALSE)+2),"")</f>
        <v/>
      </c>
      <c r="R34" s="378" t="str">
        <f t="array" ref="R34">IFERROR(INDEX('27'!$A:$A,MATCH(R$7,'27'!$A:$A,FALSE)+2),"")</f>
        <v/>
      </c>
      <c r="S34" s="378" t="str">
        <f t="array" ref="S34">IFERROR(INDEX('27'!$A:$A,MATCH(S$7,'27'!$A:$A,FALSE)+2),"")</f>
        <v/>
      </c>
      <c r="T34"/>
      <c r="U34"/>
      <c r="V34"/>
      <c r="W34"/>
      <c r="X34"/>
      <c r="Y34"/>
      <c r="Z34"/>
      <c r="AA34"/>
      <c r="AB34"/>
      <c r="AC34"/>
    </row>
    <row r="35" spans="1:29" x14ac:dyDescent="0.25">
      <c r="A35" s="43">
        <v>28</v>
      </c>
      <c r="B35" s="44">
        <f>SUM(C35:I35)</f>
        <v>2.5</v>
      </c>
      <c r="C35" s="45">
        <v>0.5</v>
      </c>
      <c r="D35" s="45">
        <v>0.5</v>
      </c>
      <c r="E35" s="45">
        <v>1.5</v>
      </c>
      <c r="F35" s="45"/>
      <c r="G35" s="45"/>
      <c r="H35" s="45"/>
      <c r="I35" s="38"/>
      <c r="J35" s="39" t="str">
        <f ca="1">INDIRECT("'"&amp;A35&amp;"'!B1")</f>
        <v>Incomplete</v>
      </c>
      <c r="L35" s="43">
        <v>28</v>
      </c>
      <c r="M35" s="378">
        <f t="array" ref="M35">IFERROR(INDEX('28'!$A:$A,MATCH(M$7,'28'!$A:$A,FALSE)+2),"")</f>
        <v>0</v>
      </c>
      <c r="N35" s="378">
        <f t="array" ref="N35">IFERROR(INDEX('28'!$A:$A,MATCH(N$7,'28'!$A:$A,FALSE)+2),"")</f>
        <v>0</v>
      </c>
      <c r="O35" s="378">
        <f t="array" ref="O35">IFERROR(INDEX('28'!$A:$A,MATCH(O$7,'28'!$A:$A,FALSE)+2),"")</f>
        <v>0</v>
      </c>
      <c r="P35" s="378" t="str">
        <f t="array" ref="P35">IFERROR(INDEX('28'!$A:$A,MATCH(P$7,'28'!$A:$A,FALSE)+2),"")</f>
        <v/>
      </c>
      <c r="Q35" s="378" t="str">
        <f t="array" ref="Q35">IFERROR(INDEX('28'!$A:$A,MATCH(Q$7,'28'!$A:$A,FALSE)+2),"")</f>
        <v/>
      </c>
      <c r="R35" s="378" t="str">
        <f t="array" ref="R35">IFERROR(INDEX('28'!$A:$A,MATCH(R$7,'28'!$A:$A,FALSE)+2),"")</f>
        <v/>
      </c>
      <c r="S35" s="378" t="str">
        <f t="array" ref="S35">IFERROR(INDEX('28'!$A:$A,MATCH(S$7,'28'!$A:$A,FALSE)+2),"")</f>
        <v/>
      </c>
      <c r="T35"/>
      <c r="U35"/>
      <c r="V35"/>
      <c r="W35"/>
      <c r="X35"/>
      <c r="Y35"/>
      <c r="Z35"/>
      <c r="AA35"/>
      <c r="AB35"/>
      <c r="AC35"/>
    </row>
    <row r="36" spans="1:29" x14ac:dyDescent="0.25">
      <c r="A36" s="43">
        <v>29</v>
      </c>
      <c r="B36" s="44">
        <f>SUM(C36:I36)</f>
        <v>2</v>
      </c>
      <c r="C36" s="45">
        <v>2</v>
      </c>
      <c r="D36" s="45"/>
      <c r="E36" s="45"/>
      <c r="F36" s="45"/>
      <c r="G36" s="45"/>
      <c r="H36" s="45"/>
      <c r="I36" s="38"/>
      <c r="J36" s="39" t="str">
        <f ca="1">INDIRECT("'"&amp;A36&amp;"'!B1")</f>
        <v>Incomplete</v>
      </c>
      <c r="L36" s="43">
        <v>29</v>
      </c>
      <c r="M36" s="378">
        <f t="array" ref="M36">IFERROR(INDEX('29'!$A:$A,MATCH(M$7,'29'!$A:$A,FALSE)+2),"")</f>
        <v>0</v>
      </c>
      <c r="N36" s="378" t="str">
        <f t="array" ref="N36">IFERROR(INDEX('29'!$A:$A,MATCH(N$7,'29'!$A:$A,FALSE)+2),"")</f>
        <v/>
      </c>
      <c r="O36" s="378" t="str">
        <f t="array" ref="O36">IFERROR(INDEX('29'!$A:$A,MATCH(O$7,'29'!$A:$A,FALSE)+2),"")</f>
        <v/>
      </c>
      <c r="P36" s="378" t="str">
        <f t="array" ref="P36">IFERROR(INDEX('29'!$A:$A,MATCH(P$7,'29'!$A:$A,FALSE)+2),"")</f>
        <v/>
      </c>
      <c r="Q36" s="378" t="str">
        <f t="array" ref="Q36">IFERROR(INDEX('29'!$A:$A,MATCH(Q$7,'29'!$A:$A,FALSE)+2),"")</f>
        <v/>
      </c>
      <c r="R36" s="378" t="str">
        <f t="array" ref="R36">IFERROR(INDEX('29'!$A:$A,MATCH(R$7,'29'!$A:$A,FALSE)+2),"")</f>
        <v/>
      </c>
      <c r="S36" s="378" t="str">
        <f t="array" ref="S36">IFERROR(INDEX('29'!$A:$A,MATCH(S$7,'29'!$A:$A,FALSE)+2),"")</f>
        <v/>
      </c>
      <c r="T36"/>
      <c r="U36"/>
      <c r="V36"/>
      <c r="W36"/>
      <c r="X36"/>
      <c r="Y36"/>
      <c r="Z36"/>
      <c r="AA36"/>
      <c r="AB36"/>
      <c r="AC36"/>
    </row>
    <row r="37" spans="1:29" x14ac:dyDescent="0.25">
      <c r="A37" s="43">
        <v>30</v>
      </c>
      <c r="B37" s="47">
        <f>SUM(C37:I37)</f>
        <v>2.5</v>
      </c>
      <c r="C37" s="45">
        <v>0.75</v>
      </c>
      <c r="D37" s="45">
        <v>1.75</v>
      </c>
      <c r="E37" s="45"/>
      <c r="F37" s="45"/>
      <c r="G37" s="45"/>
      <c r="H37" s="45"/>
      <c r="I37" s="38"/>
      <c r="J37" s="39" t="str">
        <f ca="1">INDIRECT("'"&amp;A37&amp;"'!B1")</f>
        <v>Incomplete</v>
      </c>
      <c r="L37" s="43">
        <v>30</v>
      </c>
      <c r="M37" s="378">
        <f t="array" ref="M37">IFERROR(INDEX('30'!$A:$A,MATCH(M$7,'30'!$A:$A,FALSE)+2),"")</f>
        <v>0</v>
      </c>
      <c r="N37" s="378">
        <f t="array" ref="N37">IFERROR(INDEX('30'!$A:$A,MATCH(N$7,'30'!$A:$A,FALSE)+2),"")</f>
        <v>0</v>
      </c>
      <c r="O37" s="378" t="str">
        <f t="array" ref="O37">IFERROR(INDEX('30'!$A:$A,MATCH(O$7,'30'!$A:$A,FALSE)+2),"")</f>
        <v/>
      </c>
      <c r="P37" s="378" t="str">
        <f t="array" ref="P37">IFERROR(INDEX('30'!$A:$A,MATCH(P$7,'30'!$A:$A,FALSE)+2),"")</f>
        <v/>
      </c>
      <c r="Q37" s="378" t="str">
        <f t="array" ref="Q37">IFERROR(INDEX('30'!$A:$A,MATCH(Q$7,'30'!$A:$A,FALSE)+2),"")</f>
        <v/>
      </c>
      <c r="R37" s="378" t="str">
        <f t="array" ref="R37">IFERROR(INDEX('30'!$A:$A,MATCH(R$7,'30'!$A:$A,FALSE)+2),"")</f>
        <v/>
      </c>
      <c r="S37" s="378" t="str">
        <f t="array" ref="S37">IFERROR(INDEX('30'!$A:$A,MATCH(S$7,'30'!$A:$A,FALSE)+2),"")</f>
        <v/>
      </c>
      <c r="T37"/>
      <c r="U37"/>
      <c r="V37"/>
      <c r="W37"/>
      <c r="X37"/>
      <c r="Y37"/>
      <c r="Z37"/>
      <c r="AA37"/>
      <c r="AB37"/>
      <c r="AC37"/>
    </row>
    <row r="38" spans="1:29" x14ac:dyDescent="0.25">
      <c r="T38"/>
      <c r="U38"/>
      <c r="V38"/>
      <c r="W38"/>
      <c r="X38"/>
      <c r="Y38"/>
      <c r="Z38"/>
      <c r="AA38"/>
      <c r="AB38"/>
      <c r="AC38"/>
    </row>
    <row r="39" spans="1:29" x14ac:dyDescent="0.25">
      <c r="T39"/>
      <c r="U39"/>
      <c r="V39"/>
      <c r="W39"/>
      <c r="X39"/>
      <c r="Y39"/>
      <c r="Z39"/>
      <c r="AA39"/>
      <c r="AB39"/>
      <c r="AC39"/>
    </row>
    <row r="40" spans="1:29" x14ac:dyDescent="0.25">
      <c r="T40"/>
      <c r="U40"/>
      <c r="V40"/>
      <c r="W40"/>
      <c r="X40"/>
      <c r="Y40"/>
      <c r="Z40"/>
      <c r="AA40"/>
      <c r="AB40"/>
      <c r="AC40"/>
    </row>
    <row r="41" spans="1:29" x14ac:dyDescent="0.25">
      <c r="T41"/>
      <c r="U41"/>
      <c r="V41"/>
      <c r="W41"/>
      <c r="X41"/>
      <c r="Y41"/>
      <c r="Z41"/>
      <c r="AA41"/>
      <c r="AB41"/>
      <c r="AC41"/>
    </row>
    <row r="42" spans="1:29" x14ac:dyDescent="0.25">
      <c r="T42"/>
      <c r="U42"/>
      <c r="V42"/>
      <c r="W42"/>
      <c r="X42"/>
      <c r="Y42"/>
      <c r="Z42"/>
      <c r="AA42"/>
      <c r="AB42"/>
      <c r="AC42"/>
    </row>
    <row r="43" spans="1:29" x14ac:dyDescent="0.25">
      <c r="T43"/>
      <c r="U43"/>
      <c r="V43"/>
      <c r="W43"/>
      <c r="X43"/>
      <c r="Y43"/>
      <c r="Z43"/>
      <c r="AA43"/>
      <c r="AB43"/>
      <c r="AC43"/>
    </row>
    <row r="44" spans="1:29" x14ac:dyDescent="0.25">
      <c r="T44"/>
      <c r="U44"/>
      <c r="V44"/>
      <c r="W44"/>
      <c r="X44"/>
      <c r="Y44"/>
      <c r="Z44"/>
      <c r="AA44"/>
      <c r="AB44"/>
      <c r="AC44"/>
    </row>
    <row r="45" spans="1:29" x14ac:dyDescent="0.25">
      <c r="T45"/>
      <c r="U45"/>
      <c r="V45"/>
      <c r="W45"/>
      <c r="X45"/>
      <c r="Y45"/>
      <c r="Z45"/>
      <c r="AA45"/>
      <c r="AB45"/>
      <c r="AC45"/>
    </row>
    <row r="46" spans="1:29" x14ac:dyDescent="0.25">
      <c r="T46"/>
      <c r="U46"/>
      <c r="V46"/>
      <c r="W46"/>
      <c r="X46"/>
      <c r="Y46"/>
      <c r="Z46"/>
      <c r="AA46"/>
      <c r="AB46"/>
      <c r="AC46"/>
    </row>
    <row r="47" spans="1:29" x14ac:dyDescent="0.25">
      <c r="T47"/>
      <c r="U47"/>
      <c r="V47"/>
      <c r="W47"/>
      <c r="X47"/>
      <c r="Y47"/>
      <c r="Z47"/>
      <c r="AA47"/>
      <c r="AB47"/>
      <c r="AC47"/>
    </row>
    <row r="48" spans="1:29" x14ac:dyDescent="0.25">
      <c r="T48"/>
      <c r="U48"/>
      <c r="V48"/>
      <c r="W48"/>
      <c r="X48"/>
      <c r="Y48"/>
      <c r="Z48"/>
      <c r="AA48"/>
      <c r="AB48"/>
      <c r="AC48"/>
    </row>
    <row r="49" spans="20:29" x14ac:dyDescent="0.25">
      <c r="T49"/>
      <c r="U49"/>
      <c r="V49"/>
      <c r="W49"/>
      <c r="X49"/>
      <c r="Y49"/>
      <c r="Z49"/>
      <c r="AA49"/>
      <c r="AB49"/>
      <c r="AC49"/>
    </row>
    <row r="50" spans="20:29" x14ac:dyDescent="0.25">
      <c r="T50"/>
      <c r="U50"/>
      <c r="V50"/>
      <c r="W50"/>
      <c r="X50"/>
      <c r="Y50"/>
      <c r="Z50"/>
      <c r="AA50"/>
      <c r="AB50"/>
      <c r="AC50"/>
    </row>
    <row r="51" spans="20:29" x14ac:dyDescent="0.25">
      <c r="T51"/>
      <c r="U51"/>
      <c r="V51"/>
      <c r="W51"/>
      <c r="X51"/>
      <c r="Y51"/>
      <c r="Z51"/>
      <c r="AA51"/>
      <c r="AB51"/>
      <c r="AC51"/>
    </row>
    <row r="52" spans="20:29" x14ac:dyDescent="0.25">
      <c r="T52"/>
      <c r="U52"/>
      <c r="V52"/>
      <c r="W52"/>
      <c r="X52"/>
      <c r="Y52"/>
      <c r="Z52"/>
      <c r="AA52"/>
      <c r="AB52"/>
      <c r="AC52"/>
    </row>
  </sheetData>
  <mergeCells count="1">
    <mergeCell ref="B6:B7"/>
  </mergeCells>
  <conditionalFormatting sqref="J8:J37">
    <cfRule type="cellIs" dxfId="121" priority="241" operator="equal">
      <formula>"Finished"</formula>
    </cfRule>
    <cfRule type="cellIs" dxfId="120" priority="242" operator="equal">
      <formula>"Flag for Review"</formula>
    </cfRule>
    <cfRule type="cellIs" dxfId="119" priority="243" operator="equal">
      <formula>"Incomplete"</formula>
    </cfRule>
  </conditionalFormatting>
  <conditionalFormatting sqref="P2">
    <cfRule type="expression" dxfId="118" priority="80">
      <formula>LEN(P2)=0</formula>
    </cfRule>
    <cfRule type="cellIs" dxfId="117" priority="238" operator="greaterThanOrEqual">
      <formula>0.75</formula>
    </cfRule>
    <cfRule type="cellIs" dxfId="116" priority="239" operator="greaterThanOrEqual">
      <formula>0.65</formula>
    </cfRule>
    <cfRule type="cellIs" dxfId="115" priority="240" operator="greaterThanOrEqual">
      <formula>0</formula>
    </cfRule>
  </conditionalFormatting>
  <conditionalFormatting sqref="C8:I32 I32:I37 C10:H37">
    <cfRule type="containsBlanks" dxfId="114" priority="244">
      <formula>LEN(TRIM(C8))=0</formula>
    </cfRule>
  </conditionalFormatting>
  <conditionalFormatting sqref="M8:S32">
    <cfRule type="expression" dxfId="113" priority="21">
      <formula>C8=""</formula>
    </cfRule>
    <cfRule type="expression" dxfId="112" priority="22">
      <formula>M8/C8&gt;=0.75</formula>
    </cfRule>
    <cfRule type="expression" dxfId="111" priority="23">
      <formula>M8/C8&gt;=0.65</formula>
    </cfRule>
    <cfRule type="expression" dxfId="110" priority="24">
      <formula>M8/C8&gt;=0</formula>
    </cfRule>
  </conditionalFormatting>
  <conditionalFormatting sqref="M33:S33">
    <cfRule type="expression" dxfId="109" priority="17">
      <formula>C33=""</formula>
    </cfRule>
    <cfRule type="expression" dxfId="108" priority="18">
      <formula>M33/C33&gt;=0.75</formula>
    </cfRule>
    <cfRule type="expression" dxfId="107" priority="19">
      <formula>M33/C33&gt;=0.65</formula>
    </cfRule>
    <cfRule type="expression" dxfId="106" priority="20">
      <formula>M33/C33&gt;=0</formula>
    </cfRule>
  </conditionalFormatting>
  <conditionalFormatting sqref="M34:S34">
    <cfRule type="expression" dxfId="105" priority="13">
      <formula>C34=""</formula>
    </cfRule>
    <cfRule type="expression" dxfId="104" priority="14">
      <formula>M34/C34&gt;=0.75</formula>
    </cfRule>
    <cfRule type="expression" dxfId="103" priority="15">
      <formula>M34/C34&gt;=0.65</formula>
    </cfRule>
    <cfRule type="expression" dxfId="102" priority="16">
      <formula>M34/C34&gt;=0</formula>
    </cfRule>
  </conditionalFormatting>
  <conditionalFormatting sqref="M35:S35">
    <cfRule type="expression" dxfId="101" priority="9">
      <formula>C35=""</formula>
    </cfRule>
    <cfRule type="expression" dxfId="100" priority="10">
      <formula>M35/C35&gt;=0.75</formula>
    </cfRule>
    <cfRule type="expression" dxfId="99" priority="11">
      <formula>M35/C35&gt;=0.65</formula>
    </cfRule>
    <cfRule type="expression" dxfId="98" priority="12">
      <formula>M35/C35&gt;=0</formula>
    </cfRule>
  </conditionalFormatting>
  <conditionalFormatting sqref="M36:S36">
    <cfRule type="expression" dxfId="97" priority="5">
      <formula>C36=""</formula>
    </cfRule>
    <cfRule type="expression" dxfId="96" priority="6">
      <formula>M36/C36&gt;=0.75</formula>
    </cfRule>
    <cfRule type="expression" dxfId="95" priority="7">
      <formula>M36/C36&gt;=0.65</formula>
    </cfRule>
    <cfRule type="expression" dxfId="94" priority="8">
      <formula>M36/C36&gt;=0</formula>
    </cfRule>
  </conditionalFormatting>
  <conditionalFormatting sqref="M37:S37">
    <cfRule type="expression" dxfId="93" priority="1">
      <formula>C37=""</formula>
    </cfRule>
    <cfRule type="expression" dxfId="92" priority="2">
      <formula>M37/C37&gt;=0.75</formula>
    </cfRule>
    <cfRule type="expression" dxfId="91" priority="3">
      <formula>M37/C37&gt;=0.65</formula>
    </cfRule>
    <cfRule type="expression" dxfId="90" priority="4">
      <formula>M37/C37&gt;=0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3" location="'26'!A1" display="'26'!A1"/>
    <hyperlink ref="A34" location="'27'!A1" display="'27'!A1"/>
    <hyperlink ref="A35" location="'28'!A1" display="'28'!A1"/>
    <hyperlink ref="A36" location="'29'!A1" display="'29'!A1"/>
    <hyperlink ref="A37" location="'30'!A1" display="'30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Grid'!B:B,MATCH('1'!A1,'Point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144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 t="s">
        <v>145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148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146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147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149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9" priority="1" operator="equal">
      <formula>"Incomplete"</formula>
    </cfRule>
    <cfRule type="cellIs" dxfId="88" priority="2" operator="equal">
      <formula>"Flag for Review"</formula>
    </cfRule>
    <cfRule type="cellIs" dxfId="8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2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212" t="s">
        <v>156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155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 t="s">
        <v>150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213" t="s">
        <v>154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151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152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153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6" priority="1" operator="equal">
      <formula>"Incomplete"</formula>
    </cfRule>
    <cfRule type="cellIs" dxfId="85" priority="2" operator="equal">
      <formula>"Flag for Review"</formula>
    </cfRule>
    <cfRule type="cellIs" dxfId="8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3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157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158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159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160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161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4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162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 t="s">
        <v>163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168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 t="s">
        <v>169</v>
      </c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164</v>
      </c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165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166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 t="s">
        <v>167</v>
      </c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B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11.140625" style="21" customWidth="1"/>
    <col min="14" max="16384" width="9.140625" style="21"/>
  </cols>
  <sheetData>
    <row r="1" spans="1:28" x14ac:dyDescent="0.25">
      <c r="A1" s="7">
        <v>5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9">
        <f>INDEX('Point Grid'!B:B,MATCH(A1,'Point Grid'!A:A,0))</f>
        <v>1</v>
      </c>
      <c r="B4" s="17" t="s">
        <v>38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5" t="s">
        <v>2</v>
      </c>
      <c r="B6" s="78" t="s">
        <v>190</v>
      </c>
      <c r="C6" s="78"/>
      <c r="D6" s="74"/>
      <c r="E6" s="214">
        <v>2023</v>
      </c>
      <c r="F6" s="17"/>
      <c r="G6" s="17"/>
      <c r="H6" s="17"/>
      <c r="I6" s="17"/>
      <c r="J6" s="17"/>
      <c r="K6" s="17"/>
      <c r="L6" s="17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.75" thickBot="1" x14ac:dyDescent="0.3">
      <c r="A8" s="5"/>
      <c r="B8" s="34" t="s">
        <v>32</v>
      </c>
      <c r="C8" s="50"/>
      <c r="D8" s="27"/>
      <c r="E8" s="27"/>
      <c r="F8" s="27"/>
      <c r="G8" s="27"/>
      <c r="H8" s="27"/>
      <c r="I8" s="27"/>
      <c r="J8" s="27"/>
      <c r="K8" s="27"/>
      <c r="L8" s="27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x14ac:dyDescent="0.25">
      <c r="A11" s="25"/>
      <c r="B11" s="219" t="s">
        <v>189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25">
      <c r="A12" s="25"/>
      <c r="B12" s="17"/>
      <c r="C12" s="91"/>
      <c r="D12" s="91" t="s">
        <v>170</v>
      </c>
      <c r="E12" s="91"/>
      <c r="F12" s="91" t="s">
        <v>171</v>
      </c>
      <c r="G12" s="91"/>
      <c r="H12" s="91" t="s">
        <v>172</v>
      </c>
      <c r="I12" s="91"/>
      <c r="J12" s="91" t="s">
        <v>173</v>
      </c>
      <c r="K12" s="93"/>
      <c r="L12" s="17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x14ac:dyDescent="0.25">
      <c r="A13" s="25"/>
      <c r="B13" s="17"/>
      <c r="C13" s="220" t="s">
        <v>174</v>
      </c>
      <c r="D13" s="223" t="s">
        <v>175</v>
      </c>
      <c r="E13" s="223"/>
      <c r="F13" s="223" t="s">
        <v>175</v>
      </c>
      <c r="G13" s="223"/>
      <c r="H13" s="223" t="s">
        <v>98</v>
      </c>
      <c r="I13" s="223"/>
      <c r="J13" s="223" t="s">
        <v>176</v>
      </c>
      <c r="K13" s="216"/>
      <c r="L13" s="17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25">
      <c r="A14" s="25"/>
      <c r="B14" s="17"/>
      <c r="C14" s="217" t="s">
        <v>74</v>
      </c>
      <c r="D14" s="123" t="s">
        <v>177</v>
      </c>
      <c r="E14" s="78"/>
      <c r="F14" s="78" t="s">
        <v>178</v>
      </c>
      <c r="G14" s="78"/>
      <c r="H14" s="78">
        <v>0</v>
      </c>
      <c r="I14" s="78"/>
      <c r="J14" s="78">
        <v>297</v>
      </c>
      <c r="K14" s="93"/>
      <c r="L14" s="17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x14ac:dyDescent="0.25">
      <c r="A15" s="25"/>
      <c r="B15" s="17"/>
      <c r="C15" s="220" t="s">
        <v>74</v>
      </c>
      <c r="D15" s="85" t="s">
        <v>177</v>
      </c>
      <c r="E15" s="85"/>
      <c r="F15" s="85" t="s">
        <v>179</v>
      </c>
      <c r="G15" s="85"/>
      <c r="H15" s="85">
        <v>300</v>
      </c>
      <c r="I15" s="85"/>
      <c r="J15" s="85">
        <v>0</v>
      </c>
      <c r="K15" s="216"/>
      <c r="L15" s="17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x14ac:dyDescent="0.25">
      <c r="A16" s="25"/>
      <c r="B16" s="17"/>
      <c r="C16" s="222" t="s">
        <v>75</v>
      </c>
      <c r="D16" s="224" t="s">
        <v>180</v>
      </c>
      <c r="E16" s="78"/>
      <c r="F16" s="78" t="s">
        <v>181</v>
      </c>
      <c r="G16" s="78"/>
      <c r="H16" s="215">
        <v>512</v>
      </c>
      <c r="I16" s="78"/>
      <c r="J16" s="215">
        <v>588</v>
      </c>
      <c r="K16" s="78"/>
      <c r="L16" s="17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25">
      <c r="A17" s="25"/>
      <c r="B17" s="17"/>
      <c r="C17" s="222" t="s">
        <v>75</v>
      </c>
      <c r="D17" s="78" t="s">
        <v>180</v>
      </c>
      <c r="E17" s="78"/>
      <c r="F17" s="78" t="s">
        <v>182</v>
      </c>
      <c r="G17" s="78"/>
      <c r="H17" s="215">
        <v>194</v>
      </c>
      <c r="I17" s="78"/>
      <c r="J17" s="215">
        <v>403</v>
      </c>
      <c r="K17" s="78"/>
      <c r="L17" s="17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" customHeight="1" x14ac:dyDescent="0.25">
      <c r="A18" s="25"/>
      <c r="B18" s="17"/>
      <c r="C18" s="222" t="s">
        <v>75</v>
      </c>
      <c r="D18" s="78" t="s">
        <v>180</v>
      </c>
      <c r="E18" s="78"/>
      <c r="F18" s="78" t="s">
        <v>183</v>
      </c>
      <c r="G18" s="78"/>
      <c r="H18" s="215">
        <v>56</v>
      </c>
      <c r="I18" s="78"/>
      <c r="J18" s="215">
        <v>338</v>
      </c>
      <c r="K18" s="78"/>
      <c r="L18" s="17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25"/>
      <c r="B19" s="17"/>
      <c r="C19" s="218" t="s">
        <v>75</v>
      </c>
      <c r="D19" s="85" t="s">
        <v>180</v>
      </c>
      <c r="E19" s="85"/>
      <c r="F19" s="85" t="s">
        <v>184</v>
      </c>
      <c r="G19" s="85"/>
      <c r="H19" s="221">
        <v>19</v>
      </c>
      <c r="I19" s="85"/>
      <c r="J19" s="221">
        <v>320</v>
      </c>
      <c r="K19" s="85"/>
      <c r="L19" s="17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" customHeight="1" x14ac:dyDescent="0.25">
      <c r="A20" s="25"/>
      <c r="B20" s="17"/>
      <c r="C20" s="222" t="s">
        <v>76</v>
      </c>
      <c r="D20" s="224" t="s">
        <v>185</v>
      </c>
      <c r="E20" s="78"/>
      <c r="F20" s="78" t="s">
        <v>186</v>
      </c>
      <c r="G20" s="78"/>
      <c r="H20" s="215">
        <v>728</v>
      </c>
      <c r="I20" s="78"/>
      <c r="J20" s="215">
        <v>672</v>
      </c>
      <c r="K20" s="78"/>
      <c r="L20" s="17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" customHeight="1" x14ac:dyDescent="0.25">
      <c r="A21" s="25"/>
      <c r="B21" s="17"/>
      <c r="C21" s="222" t="s">
        <v>76</v>
      </c>
      <c r="D21" s="78" t="s">
        <v>185</v>
      </c>
      <c r="E21" s="78"/>
      <c r="F21" s="78" t="s">
        <v>187</v>
      </c>
      <c r="G21" s="78"/>
      <c r="H21" s="215">
        <v>91</v>
      </c>
      <c r="I21" s="78"/>
      <c r="J21" s="215">
        <v>826</v>
      </c>
      <c r="K21" s="78"/>
      <c r="L21" s="17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25"/>
      <c r="B22" s="17"/>
      <c r="C22" s="222" t="s">
        <v>76</v>
      </c>
      <c r="D22" s="78" t="s">
        <v>185</v>
      </c>
      <c r="E22" s="78"/>
      <c r="F22" s="78" t="s">
        <v>188</v>
      </c>
      <c r="G22" s="78"/>
      <c r="H22" s="215">
        <v>581</v>
      </c>
      <c r="I22" s="78"/>
      <c r="J22" s="215">
        <v>0</v>
      </c>
      <c r="K22" s="78"/>
      <c r="L22" s="17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28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ht="15" customHeight="1" x14ac:dyDescent="0.25">
      <c r="B34" s="21" t="s">
        <v>39</v>
      </c>
      <c r="C34" s="21">
        <v>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28" ht="15" customHeight="1" x14ac:dyDescent="0.25">
      <c r="B35" s="21" t="s">
        <v>40</v>
      </c>
      <c r="C35" s="21">
        <v>100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ht="15" customHeight="1" x14ac:dyDescent="0.25">
      <c r="B36" s="21" t="s">
        <v>41</v>
      </c>
      <c r="C36" s="48">
        <v>53100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28" ht="15" customHeight="1" x14ac:dyDescent="0.25">
      <c r="B37" s="21" t="s">
        <v>42</v>
      </c>
      <c r="C37" s="48">
        <v>73800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28" ht="15" customHeight="1" x14ac:dyDescent="0.25">
      <c r="B38" s="21" t="s">
        <v>43</v>
      </c>
      <c r="C38" s="48">
        <v>90000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28" ht="15" customHeight="1" x14ac:dyDescent="0.25">
      <c r="B39" s="21" t="s">
        <v>44</v>
      </c>
      <c r="C39" s="48">
        <v>14300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5" customHeight="1" x14ac:dyDescent="0.25">
      <c r="B40" s="21" t="s">
        <v>45</v>
      </c>
      <c r="C40" s="48">
        <v>8100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ht="15" customHeight="1" x14ac:dyDescent="0.25">
      <c r="B41" s="21" t="s">
        <v>46</v>
      </c>
      <c r="C41" s="48">
        <v>2950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ht="15" customHeight="1" x14ac:dyDescent="0.25">
      <c r="B42" s="21" t="s">
        <v>47</v>
      </c>
      <c r="C42" s="21">
        <v>56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ht="15" customHeight="1" x14ac:dyDescent="0.25">
      <c r="B43" s="21" t="s">
        <v>48</v>
      </c>
      <c r="C43" s="21">
        <v>100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ht="15" customHeight="1" x14ac:dyDescent="0.25">
      <c r="B44" s="21" t="s">
        <v>49</v>
      </c>
      <c r="C44" s="21">
        <v>101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28" ht="15" customHeight="1" x14ac:dyDescent="0.25">
      <c r="B45" s="21" t="s">
        <v>50</v>
      </c>
      <c r="C45" s="21">
        <v>150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2:28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8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2:28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28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28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2:28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2:28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2:28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2:28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2:28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2:28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2:28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2:28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2:28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2:28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28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2:28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2:28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2:28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2:28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2:28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2:28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2:28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2:28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2:28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2:28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2:28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2:28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2:28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2:28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2:28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2:28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2:28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2:28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2:28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2:28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2:28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2:28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2:28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28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2:28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</sheetData>
  <mergeCells count="1">
    <mergeCell ref="L1:M1"/>
  </mergeCells>
  <conditionalFormatting sqref="B1">
    <cfRule type="cellIs" dxfId="77" priority="3" operator="equal">
      <formula>"Incomplete"</formula>
    </cfRule>
    <cfRule type="cellIs" dxfId="76" priority="4" operator="equal">
      <formula>"Flag for Review"</formula>
    </cfRule>
    <cfRule type="cellIs" dxfId="75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6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38</v>
      </c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197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 t="s">
        <v>32</v>
      </c>
      <c r="C8" s="49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 t="s">
        <v>198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 t="s">
        <v>191</v>
      </c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228"/>
      <c r="C13" s="229"/>
      <c r="D13" s="231" t="s">
        <v>196</v>
      </c>
      <c r="E13" s="229">
        <v>12</v>
      </c>
      <c r="F13" s="229">
        <v>24</v>
      </c>
      <c r="G13" s="229">
        <v>36</v>
      </c>
      <c r="H13" s="230">
        <v>48</v>
      </c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54" t="s">
        <v>192</v>
      </c>
      <c r="C14" s="17"/>
      <c r="D14" s="62"/>
      <c r="E14" s="226">
        <v>3314</v>
      </c>
      <c r="F14" s="226">
        <v>4260</v>
      </c>
      <c r="G14" s="226">
        <v>4340</v>
      </c>
      <c r="H14" s="82">
        <v>4380</v>
      </c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56" t="s">
        <v>199</v>
      </c>
      <c r="C15" s="57"/>
      <c r="D15" s="61"/>
      <c r="E15" s="227">
        <v>7760</v>
      </c>
      <c r="F15" s="227">
        <v>13664</v>
      </c>
      <c r="G15" s="227">
        <v>15515</v>
      </c>
      <c r="H15" s="89">
        <v>16484</v>
      </c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 t="s">
        <v>193</v>
      </c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 t="s">
        <v>194</v>
      </c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228"/>
      <c r="C20" s="229"/>
      <c r="D20" s="231" t="s">
        <v>196</v>
      </c>
      <c r="E20" s="229">
        <v>12</v>
      </c>
      <c r="F20" s="229">
        <v>24</v>
      </c>
      <c r="G20" s="229">
        <v>36</v>
      </c>
      <c r="H20" s="230">
        <v>48</v>
      </c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54" t="s">
        <v>195</v>
      </c>
      <c r="C21" s="17"/>
      <c r="D21" s="62"/>
      <c r="E21" s="226">
        <v>3504</v>
      </c>
      <c r="F21" s="226">
        <v>4292</v>
      </c>
      <c r="G21" s="226">
        <v>4336</v>
      </c>
      <c r="H21" s="82">
        <v>4380</v>
      </c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56" t="s">
        <v>200</v>
      </c>
      <c r="C22" s="57"/>
      <c r="D22" s="61"/>
      <c r="E22" s="227">
        <v>8946</v>
      </c>
      <c r="F22" s="227">
        <v>14404</v>
      </c>
      <c r="G22" s="232" t="s">
        <v>121</v>
      </c>
      <c r="H22" s="89">
        <v>16484</v>
      </c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7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201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0.75</v>
      </c>
      <c r="B7" s="17" t="s">
        <v>202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203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34" t="s">
        <v>74</v>
      </c>
      <c r="C12" s="27" t="s">
        <v>204</v>
      </c>
      <c r="D12" s="27"/>
      <c r="E12" s="27"/>
      <c r="F12" s="27"/>
      <c r="G12" s="27"/>
      <c r="H12" s="2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4" t="s">
        <v>75</v>
      </c>
      <c r="C13" s="27" t="s">
        <v>205</v>
      </c>
      <c r="D13" s="27"/>
      <c r="E13" s="27"/>
      <c r="F13" s="27"/>
      <c r="G13" s="27"/>
      <c r="H13" s="2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4" t="s">
        <v>76</v>
      </c>
      <c r="C14" s="27" t="s">
        <v>206</v>
      </c>
      <c r="D14" s="27"/>
      <c r="E14" s="27"/>
      <c r="F14" s="27"/>
      <c r="G14" s="27"/>
      <c r="H14" s="2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4" t="s">
        <v>77</v>
      </c>
      <c r="C15" s="27" t="s">
        <v>207</v>
      </c>
      <c r="D15" s="27"/>
      <c r="E15" s="27"/>
      <c r="F15" s="27"/>
      <c r="G15" s="27"/>
      <c r="H15" s="2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27"/>
      <c r="D16" s="27"/>
      <c r="E16" s="27"/>
      <c r="F16" s="27"/>
      <c r="G16" s="27"/>
      <c r="H16" s="2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 t="s">
        <v>4</v>
      </c>
      <c r="B17" s="17" t="s">
        <v>212</v>
      </c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thickBot="1" x14ac:dyDescent="0.3">
      <c r="A18" s="9">
        <f>INDEX('Point Grid'!$C$8:$I$54,MATCH($A$1,'Point Grid'!$A$8:$A$54,0),MATCH(A17,'Point Grid'!$C$7:$I$7,0))</f>
        <v>0.75</v>
      </c>
      <c r="B18" s="17" t="s">
        <v>51</v>
      </c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thickBot="1" x14ac:dyDescent="0.3">
      <c r="A19" s="5"/>
      <c r="B19" s="34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2"/>
      <c r="B20" s="34" t="s">
        <v>52</v>
      </c>
      <c r="C20" s="17" t="s">
        <v>208</v>
      </c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2"/>
      <c r="B21" s="34"/>
      <c r="C21" s="17" t="s">
        <v>210</v>
      </c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2"/>
      <c r="B22" s="34" t="s">
        <v>53</v>
      </c>
      <c r="C22" s="17" t="s">
        <v>208</v>
      </c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2"/>
      <c r="B23" s="17"/>
      <c r="C23" s="17" t="s">
        <v>209</v>
      </c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2"/>
      <c r="B24" s="34" t="s">
        <v>53</v>
      </c>
      <c r="C24" s="17" t="s">
        <v>211</v>
      </c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2"/>
      <c r="B25" s="17"/>
      <c r="C25" s="17" t="s">
        <v>209</v>
      </c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U109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4" width="11.140625" style="21" customWidth="1"/>
    <col min="5" max="5" width="16.7109375" style="21" bestFit="1" customWidth="1"/>
    <col min="6" max="9" width="11.140625" style="21" customWidth="1"/>
    <col min="10" max="16384" width="9.140625" style="21"/>
  </cols>
  <sheetData>
    <row r="1" spans="1:21" x14ac:dyDescent="0.25">
      <c r="A1" s="7">
        <v>8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213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52" t="s">
        <v>435</v>
      </c>
      <c r="D8" s="60"/>
      <c r="E8" s="53">
        <v>120</v>
      </c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54" t="s">
        <v>436</v>
      </c>
      <c r="D9" s="62"/>
      <c r="E9" s="233">
        <v>220</v>
      </c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/>
      <c r="C10" s="56" t="s">
        <v>437</v>
      </c>
      <c r="D10" s="61"/>
      <c r="E10" s="59">
        <v>340</v>
      </c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/>
      <c r="C11" s="27"/>
      <c r="D11" s="27"/>
      <c r="E11" s="2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26" t="s">
        <v>214</v>
      </c>
      <c r="D12" s="234"/>
      <c r="E12" s="235">
        <v>-0.09</v>
      </c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56" t="s">
        <v>215</v>
      </c>
      <c r="D13" s="61"/>
      <c r="E13" s="58">
        <v>44317</v>
      </c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54" t="s">
        <v>216</v>
      </c>
      <c r="D14" s="62"/>
      <c r="E14" s="55">
        <v>-0.03</v>
      </c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56" t="s">
        <v>217</v>
      </c>
      <c r="D15" s="61"/>
      <c r="E15" s="236">
        <v>44531</v>
      </c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 x14ac:dyDescent="0.25">
      <c r="A17" s="25"/>
      <c r="B17" s="237" t="s">
        <v>218</v>
      </c>
      <c r="C17" s="185" t="s">
        <v>219</v>
      </c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185" t="s">
        <v>220</v>
      </c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 t="s">
        <v>3</v>
      </c>
      <c r="B20" s="17" t="s">
        <v>221</v>
      </c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thickBot="1" x14ac:dyDescent="0.3">
      <c r="A21" s="9">
        <f>INDEX('Point Grid'!$C$8:$I$54,MATCH($A$1,'Point Grid'!$A$8:$A$54,0),MATCH(A20,'Point Grid'!$C$7:$I$7,0))</f>
        <v>0.5</v>
      </c>
      <c r="B21" s="17" t="s">
        <v>223</v>
      </c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thickBot="1" x14ac:dyDescent="0.3">
      <c r="A22" s="5"/>
      <c r="B22" s="17" t="s">
        <v>224</v>
      </c>
      <c r="C22" s="27"/>
      <c r="D22" s="27"/>
      <c r="E22" s="27"/>
      <c r="F22" s="27"/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 t="s">
        <v>222</v>
      </c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27"/>
      <c r="D24" s="27"/>
      <c r="E24" s="27"/>
      <c r="F24" s="2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10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10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10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10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10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10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10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10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10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10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10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10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10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10:21" ht="15" customHeight="1" x14ac:dyDescent="0.25">
      <c r="J46"/>
      <c r="K46"/>
      <c r="L46"/>
      <c r="M46"/>
      <c r="N46"/>
      <c r="O46"/>
      <c r="P46"/>
      <c r="Q46"/>
      <c r="R46"/>
      <c r="S46"/>
      <c r="T46"/>
      <c r="U46"/>
    </row>
    <row r="47" spans="10:21" ht="15" customHeight="1" x14ac:dyDescent="0.25">
      <c r="J47"/>
      <c r="K47"/>
      <c r="L47"/>
      <c r="M47"/>
      <c r="N47"/>
      <c r="O47"/>
      <c r="P47"/>
      <c r="Q47"/>
      <c r="R47"/>
      <c r="S47"/>
      <c r="T47"/>
      <c r="U47"/>
    </row>
    <row r="48" spans="10:21" ht="15" customHeight="1" x14ac:dyDescent="0.25"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  <row r="102" spans="2:2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/>
      <c r="K102"/>
      <c r="L102"/>
      <c r="M102"/>
      <c r="N102"/>
      <c r="O102"/>
      <c r="P102"/>
      <c r="Q102"/>
      <c r="R102"/>
      <c r="S102"/>
      <c r="T102"/>
      <c r="U102"/>
    </row>
    <row r="103" spans="2:2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/>
      <c r="K103"/>
      <c r="L103"/>
      <c r="M103"/>
      <c r="N103"/>
      <c r="O103"/>
      <c r="P103"/>
      <c r="Q103"/>
      <c r="R103"/>
      <c r="S103"/>
      <c r="T103"/>
      <c r="U103"/>
    </row>
    <row r="104" spans="2:2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/>
      <c r="K104"/>
      <c r="L104"/>
      <c r="M104"/>
      <c r="N104"/>
      <c r="O104"/>
      <c r="P104"/>
      <c r="Q104"/>
      <c r="R104"/>
      <c r="S104"/>
      <c r="T104"/>
      <c r="U104"/>
    </row>
    <row r="105" spans="2:2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/>
      <c r="K105"/>
      <c r="L105"/>
      <c r="M105"/>
      <c r="N105"/>
      <c r="O105"/>
      <c r="P105"/>
      <c r="Q105"/>
      <c r="R105"/>
      <c r="S105"/>
      <c r="T105"/>
      <c r="U105"/>
    </row>
    <row r="106" spans="2:2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/>
      <c r="K106"/>
      <c r="L106"/>
      <c r="M106"/>
      <c r="N106"/>
      <c r="O106"/>
      <c r="P106"/>
      <c r="Q106"/>
      <c r="R106"/>
      <c r="S106"/>
      <c r="T106"/>
      <c r="U106"/>
    </row>
    <row r="107" spans="2:2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/>
      <c r="K107"/>
      <c r="L107"/>
      <c r="M107"/>
      <c r="N107"/>
      <c r="O107"/>
      <c r="P107"/>
      <c r="Q107"/>
      <c r="R107"/>
      <c r="S107"/>
      <c r="T107"/>
      <c r="U107"/>
    </row>
    <row r="108" spans="2:2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/>
      <c r="K108"/>
      <c r="L108"/>
      <c r="M108"/>
      <c r="N108"/>
      <c r="O108"/>
      <c r="P108"/>
      <c r="Q108"/>
      <c r="R108"/>
      <c r="S108"/>
      <c r="T108"/>
      <c r="U108"/>
    </row>
    <row r="109" spans="2:2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/>
      <c r="K109"/>
      <c r="L109"/>
      <c r="M109"/>
      <c r="N109"/>
      <c r="O109"/>
      <c r="P109"/>
      <c r="Q109"/>
      <c r="R109"/>
      <c r="S109"/>
      <c r="T109"/>
      <c r="U10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3" width="11.140625" style="21" customWidth="1"/>
    <col min="4" max="6" width="12.7109375" style="21" customWidth="1"/>
    <col min="7" max="7" width="6.7109375" style="21" customWidth="1"/>
    <col min="8" max="8" width="11.140625" style="21" customWidth="1"/>
    <col min="9" max="9" width="6.7109375" style="21" customWidth="1"/>
    <col min="10" max="16384" width="9.140625" style="21"/>
  </cols>
  <sheetData>
    <row r="1" spans="1:21" x14ac:dyDescent="0.25">
      <c r="A1" s="7">
        <v>9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225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64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2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7"/>
      <c r="C12" s="74" t="s">
        <v>65</v>
      </c>
      <c r="D12" s="74"/>
      <c r="E12" s="238">
        <v>350</v>
      </c>
      <c r="F12" s="74"/>
      <c r="G12" s="27"/>
      <c r="H12" s="2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74"/>
      <c r="D13" s="74"/>
      <c r="E13" s="74"/>
      <c r="F13" s="74"/>
      <c r="G13" s="27"/>
      <c r="H13" s="2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71"/>
      <c r="D14" s="63" t="s">
        <v>58</v>
      </c>
      <c r="E14" s="63" t="s">
        <v>60</v>
      </c>
      <c r="F14" s="64" t="s">
        <v>62</v>
      </c>
      <c r="G14" s="27"/>
      <c r="H14" s="2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72" t="s">
        <v>54</v>
      </c>
      <c r="D15" s="69" t="s">
        <v>59</v>
      </c>
      <c r="E15" s="69" t="s">
        <v>61</v>
      </c>
      <c r="F15" s="70" t="s">
        <v>63</v>
      </c>
      <c r="G15" s="27"/>
      <c r="H15" s="2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73">
        <v>2018</v>
      </c>
      <c r="D16" s="65">
        <v>17950</v>
      </c>
      <c r="E16" s="65">
        <v>2</v>
      </c>
      <c r="F16" s="66">
        <v>2750</v>
      </c>
      <c r="G16" s="27"/>
      <c r="H16" s="2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/>
      <c r="C17" s="73">
        <v>2019</v>
      </c>
      <c r="D17" s="65">
        <v>15700</v>
      </c>
      <c r="E17" s="65">
        <v>1</v>
      </c>
      <c r="F17" s="66">
        <v>500</v>
      </c>
      <c r="G17" s="27"/>
      <c r="H17" s="2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73">
        <v>2020</v>
      </c>
      <c r="D18" s="65">
        <v>32000</v>
      </c>
      <c r="E18" s="65">
        <v>33</v>
      </c>
      <c r="F18" s="66">
        <v>13500</v>
      </c>
      <c r="G18" s="27"/>
      <c r="H18" s="2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73">
        <v>2021</v>
      </c>
      <c r="D19" s="65">
        <v>16000</v>
      </c>
      <c r="E19" s="65">
        <v>0</v>
      </c>
      <c r="F19" s="66">
        <v>0</v>
      </c>
      <c r="G19" s="27"/>
      <c r="H19" s="2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17"/>
      <c r="C20" s="73">
        <v>2022</v>
      </c>
      <c r="D20" s="65">
        <v>19000</v>
      </c>
      <c r="E20" s="65">
        <v>5</v>
      </c>
      <c r="F20" s="66">
        <v>3255</v>
      </c>
      <c r="G20" s="27"/>
      <c r="H20" s="2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73">
        <v>2023</v>
      </c>
      <c r="D21" s="65">
        <v>26400</v>
      </c>
      <c r="E21" s="65">
        <v>0</v>
      </c>
      <c r="F21" s="66">
        <v>0</v>
      </c>
      <c r="G21" s="27"/>
      <c r="H21" s="2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17"/>
      <c r="C22" s="73">
        <v>2024</v>
      </c>
      <c r="D22" s="65">
        <v>22880</v>
      </c>
      <c r="E22" s="65">
        <v>1</v>
      </c>
      <c r="F22" s="66">
        <v>1151</v>
      </c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72">
        <v>2025</v>
      </c>
      <c r="D23" s="67">
        <v>21964</v>
      </c>
      <c r="E23" s="67">
        <v>22</v>
      </c>
      <c r="F23" s="68">
        <v>8095</v>
      </c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72" t="s">
        <v>57</v>
      </c>
      <c r="D24" s="67">
        <v>90244</v>
      </c>
      <c r="E24" s="67">
        <v>28</v>
      </c>
      <c r="F24" s="68">
        <v>12501</v>
      </c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 x14ac:dyDescent="0.25">
      <c r="A1" s="7">
        <v>10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25" t="s">
        <v>2</v>
      </c>
      <c r="B6" s="17" t="s">
        <v>226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5" t="s">
        <v>3</v>
      </c>
      <c r="B10" s="17" t="s">
        <v>227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.75" thickBot="1" x14ac:dyDescent="0.3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.75" thickBot="1" x14ac:dyDescent="0.3">
      <c r="A12" s="5"/>
      <c r="B12" s="104"/>
      <c r="C12" s="112"/>
      <c r="D12" s="105"/>
      <c r="E12" s="239" t="s">
        <v>228</v>
      </c>
      <c r="F12" s="240" t="s">
        <v>229</v>
      </c>
      <c r="G12" s="78"/>
      <c r="H12" s="243" t="s">
        <v>240</v>
      </c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25"/>
      <c r="B13" s="79" t="s">
        <v>230</v>
      </c>
      <c r="C13" s="80"/>
      <c r="D13" s="81"/>
      <c r="E13" s="80">
        <v>11800</v>
      </c>
      <c r="F13" s="241" t="s">
        <v>122</v>
      </c>
      <c r="G13" s="78"/>
      <c r="H13" s="78" t="s">
        <v>231</v>
      </c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5"/>
      <c r="B14" s="84" t="s">
        <v>232</v>
      </c>
      <c r="C14" s="85"/>
      <c r="D14" s="86"/>
      <c r="E14" s="85">
        <v>10150</v>
      </c>
      <c r="F14" s="242" t="s">
        <v>122</v>
      </c>
      <c r="G14" s="78"/>
      <c r="H14" s="85" t="s">
        <v>110</v>
      </c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5"/>
      <c r="B15" s="79" t="s">
        <v>233</v>
      </c>
      <c r="C15" s="80"/>
      <c r="D15" s="81"/>
      <c r="E15" s="80">
        <v>1230</v>
      </c>
      <c r="F15" s="90">
        <v>0</v>
      </c>
      <c r="G15" s="78"/>
      <c r="H15" s="78" t="s">
        <v>234</v>
      </c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5"/>
      <c r="B16" s="79" t="s">
        <v>235</v>
      </c>
      <c r="C16" s="80"/>
      <c r="D16" s="81"/>
      <c r="E16" s="80">
        <v>1090</v>
      </c>
      <c r="F16" s="90">
        <v>0.7</v>
      </c>
      <c r="G16" s="78"/>
      <c r="H16" s="78" t="s">
        <v>236</v>
      </c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5"/>
      <c r="B17" s="79" t="s">
        <v>237</v>
      </c>
      <c r="C17" s="80"/>
      <c r="D17" s="81"/>
      <c r="E17" s="80">
        <v>260</v>
      </c>
      <c r="F17" s="90">
        <v>0.15</v>
      </c>
      <c r="G17" s="78"/>
      <c r="H17" s="78" t="s">
        <v>238</v>
      </c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25"/>
      <c r="B18" s="79" t="s">
        <v>46</v>
      </c>
      <c r="C18" s="80"/>
      <c r="D18" s="81"/>
      <c r="E18" s="80">
        <v>730</v>
      </c>
      <c r="F18" s="90">
        <v>0.85</v>
      </c>
      <c r="G18" s="78"/>
      <c r="H18" s="85" t="s">
        <v>239</v>
      </c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25"/>
      <c r="B19" s="104" t="s">
        <v>66</v>
      </c>
      <c r="C19" s="112"/>
      <c r="D19" s="105"/>
      <c r="E19" s="112">
        <v>1200</v>
      </c>
      <c r="F19" s="106">
        <v>0</v>
      </c>
      <c r="G19" s="78"/>
      <c r="H19" s="78" t="s">
        <v>66</v>
      </c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25"/>
      <c r="B20" s="17"/>
      <c r="C20" s="27"/>
      <c r="D20" s="27"/>
      <c r="E20" s="27"/>
      <c r="F20" s="27"/>
      <c r="G20" s="27"/>
      <c r="H20" s="2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25"/>
      <c r="B21" s="17"/>
      <c r="C21" s="27"/>
      <c r="D21" s="27"/>
      <c r="E21" s="27"/>
      <c r="F21" s="27"/>
      <c r="G21" s="27"/>
      <c r="H21" s="2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25"/>
      <c r="B22" s="17"/>
      <c r="C22" s="27"/>
      <c r="D22" s="27"/>
      <c r="E22" s="27"/>
      <c r="F22" s="27"/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25"/>
      <c r="B23" s="17"/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25"/>
      <c r="B24" s="17"/>
      <c r="C24" s="27"/>
      <c r="D24" s="27"/>
      <c r="E24" s="27"/>
      <c r="F24" s="2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2:23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2:23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2:23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2:23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2:23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2:23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2:23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2:23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2:23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2:23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2:23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2:23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2:23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2:23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2:23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2:23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3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2:23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2:23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2:23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2:23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2:23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2:23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23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23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2:23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23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3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23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2:23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2:23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2:23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2:23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125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11.140625" style="21" customWidth="1"/>
    <col min="14" max="21" width="9.140625" style="21"/>
    <col min="22" max="22" width="9.7109375" style="21" customWidth="1"/>
    <col min="23" max="16384" width="9.140625" style="21"/>
  </cols>
  <sheetData>
    <row r="1" spans="1:13" x14ac:dyDescent="0.25">
      <c r="A1" s="7">
        <v>11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</row>
    <row r="2" spans="1:13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</row>
    <row r="3" spans="1:1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x14ac:dyDescent="0.25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5">
      <c r="A6" s="25" t="s">
        <v>2</v>
      </c>
      <c r="B6" s="78" t="s">
        <v>411</v>
      </c>
      <c r="C6" s="78"/>
      <c r="D6" s="78"/>
      <c r="E6" s="78"/>
      <c r="F6" s="78"/>
      <c r="G6" s="365">
        <v>2024</v>
      </c>
      <c r="H6" s="113" t="s">
        <v>412</v>
      </c>
      <c r="I6" s="365">
        <f>G6+1</f>
        <v>2025</v>
      </c>
      <c r="J6" s="17"/>
      <c r="K6" s="17"/>
      <c r="L6" s="17"/>
      <c r="M6" s="18"/>
    </row>
    <row r="7" spans="1:13" ht="15.75" thickBot="1" x14ac:dyDescent="0.3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3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ht="15" customHeight="1" x14ac:dyDescent="0.25">
      <c r="A10" s="25" t="s">
        <v>3</v>
      </c>
      <c r="B10" s="78" t="s">
        <v>413</v>
      </c>
      <c r="C10" s="78"/>
      <c r="D10" s="78"/>
      <c r="E10" s="78"/>
      <c r="F10" s="78"/>
      <c r="G10" s="365">
        <v>2024</v>
      </c>
      <c r="H10" s="113" t="s">
        <v>412</v>
      </c>
      <c r="I10" s="365">
        <f>G10+1</f>
        <v>2025</v>
      </c>
      <c r="J10" s="17"/>
      <c r="K10" s="17"/>
      <c r="L10" s="17"/>
      <c r="M10" s="18"/>
    </row>
    <row r="11" spans="1:13" ht="15" customHeight="1" thickBot="1" x14ac:dyDescent="0.3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15" customHeight="1" x14ac:dyDescent="0.25">
      <c r="A14" s="25" t="s">
        <v>4</v>
      </c>
      <c r="B14" s="78" t="s">
        <v>414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3" ht="15" customHeight="1" thickBot="1" x14ac:dyDescent="0.3">
      <c r="A15" s="9">
        <f>INDEX('Point Grid'!$C$8:$I$54,MATCH($A$1,'Point Grid'!$A$8:$A$54,0),MATCH(A14,'Point Grid'!$C$7:$I$7,0))</f>
        <v>0.5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3" ht="15" customHeight="1" thickBot="1" x14ac:dyDescent="0.3">
      <c r="A16" s="5"/>
      <c r="B16" s="1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8"/>
    </row>
    <row r="17" spans="1:13" ht="15" customHeight="1" x14ac:dyDescent="0.25">
      <c r="A17" s="25"/>
      <c r="B17" s="1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8"/>
    </row>
    <row r="18" spans="1:13" ht="15" customHeight="1" x14ac:dyDescent="0.25">
      <c r="A18" s="25"/>
      <c r="B18" s="219" t="s">
        <v>415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8"/>
    </row>
    <row r="19" spans="1:13" ht="15" customHeight="1" x14ac:dyDescent="0.25">
      <c r="A19" s="25"/>
      <c r="B19" s="1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8"/>
    </row>
    <row r="20" spans="1:13" ht="15" customHeight="1" x14ac:dyDescent="0.25">
      <c r="A20" s="25"/>
      <c r="B20" s="366" t="s">
        <v>232</v>
      </c>
      <c r="C20" s="92"/>
      <c r="D20" s="78"/>
      <c r="E20" s="91" t="s">
        <v>416</v>
      </c>
      <c r="F20" s="92"/>
      <c r="G20" s="92"/>
      <c r="H20" s="78"/>
      <c r="I20" s="107" t="s">
        <v>417</v>
      </c>
      <c r="J20" s="92"/>
      <c r="K20" s="92"/>
      <c r="L20" s="92"/>
      <c r="M20" s="18"/>
    </row>
    <row r="21" spans="1:13" ht="15" customHeight="1" x14ac:dyDescent="0.25">
      <c r="A21" s="25"/>
      <c r="B21" s="121" t="s">
        <v>105</v>
      </c>
      <c r="C21" s="240" t="s">
        <v>110</v>
      </c>
      <c r="D21" s="78"/>
      <c r="E21" s="75" t="s">
        <v>418</v>
      </c>
      <c r="F21" s="77"/>
      <c r="G21" s="109">
        <v>-4.0000000000000001E-3</v>
      </c>
      <c r="H21" s="78"/>
      <c r="I21" s="75" t="s">
        <v>419</v>
      </c>
      <c r="J21" s="76"/>
      <c r="K21" s="77"/>
      <c r="L21" s="109">
        <v>3.6999999999999998E-2</v>
      </c>
      <c r="M21" s="18"/>
    </row>
    <row r="22" spans="1:13" ht="15" customHeight="1" x14ac:dyDescent="0.25">
      <c r="A22" s="25"/>
      <c r="B22" s="101">
        <v>2024</v>
      </c>
      <c r="C22" s="118">
        <v>129554</v>
      </c>
      <c r="D22" s="78"/>
      <c r="E22" s="347" t="s">
        <v>420</v>
      </c>
      <c r="F22" s="88"/>
      <c r="G22" s="110">
        <v>-2E-3</v>
      </c>
      <c r="H22" s="78"/>
      <c r="I22" s="79" t="s">
        <v>421</v>
      </c>
      <c r="J22" s="80"/>
      <c r="K22" s="81"/>
      <c r="L22" s="340">
        <v>0.20399999999999999</v>
      </c>
      <c r="M22" s="18"/>
    </row>
    <row r="23" spans="1:13" ht="15" customHeight="1" x14ac:dyDescent="0.25">
      <c r="A23" s="25"/>
      <c r="B23" s="103">
        <v>2025</v>
      </c>
      <c r="C23" s="120">
        <v>139527</v>
      </c>
      <c r="D23" s="78"/>
      <c r="E23" s="78"/>
      <c r="F23" s="78"/>
      <c r="G23" s="78"/>
      <c r="H23" s="78"/>
      <c r="I23" s="84" t="s">
        <v>422</v>
      </c>
      <c r="J23" s="85"/>
      <c r="K23" s="86"/>
      <c r="L23" s="110">
        <v>3.5999999999999997E-2</v>
      </c>
      <c r="M23" s="18"/>
    </row>
    <row r="24" spans="1:13" ht="15" customHeight="1" x14ac:dyDescent="0.25">
      <c r="A24" s="25"/>
      <c r="B24" s="78"/>
      <c r="C24" s="78"/>
      <c r="D24" s="78"/>
      <c r="E24" s="78"/>
      <c r="F24" s="78"/>
      <c r="G24" s="78"/>
      <c r="H24" s="78"/>
      <c r="I24" s="84" t="s">
        <v>423</v>
      </c>
      <c r="J24" s="85"/>
      <c r="K24" s="86"/>
      <c r="L24" s="110">
        <v>2.8000000000000001E-2</v>
      </c>
      <c r="M24" s="18"/>
    </row>
    <row r="25" spans="1:13" ht="15" customHeight="1" x14ac:dyDescent="0.25">
      <c r="A25" s="25"/>
      <c r="B25" s="91" t="s">
        <v>424</v>
      </c>
      <c r="C25" s="78"/>
      <c r="D25" s="78"/>
      <c r="E25" s="92"/>
      <c r="F25" s="92"/>
      <c r="G25" s="92"/>
      <c r="H25" s="92"/>
      <c r="I25" s="92"/>
      <c r="J25" s="92"/>
      <c r="K25" s="92"/>
      <c r="L25" s="92"/>
      <c r="M25" s="18"/>
    </row>
    <row r="26" spans="1:13" ht="15" customHeight="1" x14ac:dyDescent="0.25">
      <c r="A26" s="25"/>
      <c r="B26" s="121" t="s">
        <v>54</v>
      </c>
      <c r="C26" s="239">
        <v>12</v>
      </c>
      <c r="D26" s="239">
        <v>24</v>
      </c>
      <c r="E26" s="239">
        <v>36</v>
      </c>
      <c r="F26" s="239">
        <v>48</v>
      </c>
      <c r="G26" s="240">
        <v>60</v>
      </c>
      <c r="H26" s="78"/>
      <c r="I26" s="92"/>
      <c r="J26" s="92"/>
      <c r="K26" s="92"/>
      <c r="L26" s="92"/>
      <c r="M26" s="18"/>
    </row>
    <row r="27" spans="1:13" ht="15" customHeight="1" x14ac:dyDescent="0.25">
      <c r="A27" s="25"/>
      <c r="B27" s="101">
        <v>2021</v>
      </c>
      <c r="C27" s="80">
        <v>43200</v>
      </c>
      <c r="D27" s="80">
        <v>58406.400000000001</v>
      </c>
      <c r="E27" s="80">
        <v>67868.236799999999</v>
      </c>
      <c r="F27" s="80">
        <v>66985.949721600002</v>
      </c>
      <c r="G27" s="81">
        <v>66985.949721600002</v>
      </c>
      <c r="H27" s="78"/>
      <c r="I27" s="92"/>
      <c r="J27" s="92"/>
      <c r="K27" s="92"/>
      <c r="L27" s="92"/>
      <c r="M27" s="18"/>
    </row>
    <row r="28" spans="1:13" ht="15" customHeight="1" x14ac:dyDescent="0.25">
      <c r="A28" s="25"/>
      <c r="B28" s="101">
        <v>2022</v>
      </c>
      <c r="C28" s="80">
        <v>45120</v>
      </c>
      <c r="D28" s="80">
        <v>64521.599999999999</v>
      </c>
      <c r="E28" s="80">
        <v>72006.10560000001</v>
      </c>
      <c r="F28" s="80">
        <v>81654.923750400005</v>
      </c>
      <c r="G28" s="81"/>
      <c r="H28" s="78"/>
      <c r="I28" s="92"/>
      <c r="J28" s="92"/>
      <c r="K28" s="92"/>
      <c r="L28" s="92"/>
      <c r="M28" s="18"/>
    </row>
    <row r="29" spans="1:13" ht="15" customHeight="1" x14ac:dyDescent="0.25">
      <c r="A29" s="25"/>
      <c r="B29" s="101">
        <v>2023</v>
      </c>
      <c r="C29" s="80">
        <v>47940</v>
      </c>
      <c r="D29" s="80">
        <v>60452.34</v>
      </c>
      <c r="E29" s="80">
        <v>65348.979539999993</v>
      </c>
      <c r="F29" s="80"/>
      <c r="G29" s="81"/>
      <c r="H29" s="78"/>
      <c r="I29" s="92"/>
      <c r="J29" s="92"/>
      <c r="K29" s="92"/>
      <c r="L29" s="92"/>
      <c r="M29" s="18"/>
    </row>
    <row r="30" spans="1:13" ht="15" customHeight="1" x14ac:dyDescent="0.25">
      <c r="A30" s="25"/>
      <c r="B30" s="101">
        <v>2024</v>
      </c>
      <c r="C30" s="80">
        <v>55800</v>
      </c>
      <c r="D30" s="80">
        <v>79068.600000000006</v>
      </c>
      <c r="E30" s="80"/>
      <c r="F30" s="80"/>
      <c r="G30" s="81"/>
      <c r="H30" s="78"/>
      <c r="I30" s="92"/>
      <c r="J30" s="92"/>
      <c r="K30" s="92"/>
      <c r="L30" s="92"/>
      <c r="M30" s="18"/>
    </row>
    <row r="31" spans="1:13" ht="15" customHeight="1" x14ac:dyDescent="0.25">
      <c r="A31" s="25"/>
      <c r="B31" s="103">
        <v>2025</v>
      </c>
      <c r="C31" s="85">
        <v>69000</v>
      </c>
      <c r="D31" s="85"/>
      <c r="E31" s="85"/>
      <c r="F31" s="85"/>
      <c r="G31" s="86"/>
      <c r="H31" s="78"/>
      <c r="I31" s="78"/>
      <c r="J31" s="78"/>
      <c r="K31" s="78"/>
      <c r="L31" s="93"/>
      <c r="M31" s="18"/>
    </row>
    <row r="32" spans="1:13" ht="15" customHeight="1" x14ac:dyDescent="0.25">
      <c r="A32" s="25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93"/>
      <c r="M32" s="18"/>
    </row>
    <row r="33" spans="1:13" ht="15" customHeight="1" x14ac:dyDescent="0.25">
      <c r="A33" s="25"/>
      <c r="B33" s="367" t="s">
        <v>425</v>
      </c>
      <c r="C33" s="92"/>
      <c r="D33" s="92"/>
      <c r="E33" s="92"/>
      <c r="F33" s="92"/>
      <c r="G33" s="92"/>
      <c r="H33" s="92"/>
      <c r="I33" s="78"/>
      <c r="J33" s="78"/>
      <c r="K33" s="78"/>
      <c r="L33" s="93"/>
      <c r="M33" s="18"/>
    </row>
    <row r="34" spans="1:13" ht="15" customHeight="1" x14ac:dyDescent="0.25">
      <c r="A34" s="25"/>
      <c r="B34" s="104" t="s">
        <v>426</v>
      </c>
      <c r="C34" s="105"/>
      <c r="D34" s="368">
        <v>2026</v>
      </c>
      <c r="E34" s="369">
        <v>10</v>
      </c>
      <c r="F34" s="370">
        <v>1</v>
      </c>
      <c r="G34" s="371" t="s">
        <v>427</v>
      </c>
      <c r="H34" s="105"/>
      <c r="I34" s="78"/>
      <c r="J34" s="78"/>
      <c r="K34" s="78"/>
      <c r="L34" s="93"/>
      <c r="M34" s="18"/>
    </row>
    <row r="35" spans="1:13" ht="15" customHeight="1" x14ac:dyDescent="0.25">
      <c r="A35" s="25"/>
      <c r="B35" s="79" t="s">
        <v>428</v>
      </c>
      <c r="C35" s="81"/>
      <c r="D35" s="372">
        <v>12</v>
      </c>
      <c r="E35" s="80" t="s">
        <v>68</v>
      </c>
      <c r="F35" s="373"/>
      <c r="G35" s="374"/>
      <c r="H35" s="80"/>
      <c r="I35" s="78"/>
      <c r="J35" s="78"/>
      <c r="K35" s="78"/>
      <c r="L35" s="93"/>
      <c r="M35" s="18"/>
    </row>
    <row r="36" spans="1:13" ht="15" customHeight="1" x14ac:dyDescent="0.25">
      <c r="A36" s="25"/>
      <c r="B36" s="84" t="s">
        <v>429</v>
      </c>
      <c r="C36" s="86"/>
      <c r="D36" s="111">
        <v>6</v>
      </c>
      <c r="E36" s="85" t="s">
        <v>68</v>
      </c>
      <c r="F36" s="375"/>
      <c r="G36" s="376"/>
      <c r="H36" s="80"/>
      <c r="I36" s="78"/>
      <c r="J36" s="78"/>
      <c r="K36" s="78"/>
      <c r="L36" s="93"/>
      <c r="M36" s="18"/>
    </row>
    <row r="37" spans="1:13" ht="15" customHeight="1" x14ac:dyDescent="0.25">
      <c r="A37" s="25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93"/>
      <c r="M37" s="18"/>
    </row>
    <row r="38" spans="1:13" ht="15" customHeight="1" x14ac:dyDescent="0.25">
      <c r="A38" s="25"/>
      <c r="B38" s="75" t="s">
        <v>214</v>
      </c>
      <c r="C38" s="77"/>
      <c r="D38" s="377">
        <v>-0.01</v>
      </c>
      <c r="E38" s="77"/>
      <c r="F38" s="78"/>
      <c r="G38" s="92"/>
      <c r="H38" s="92"/>
      <c r="I38" s="78"/>
      <c r="J38" s="78"/>
      <c r="K38" s="78"/>
      <c r="L38" s="93"/>
      <c r="M38" s="18"/>
    </row>
    <row r="39" spans="1:13" ht="15" customHeight="1" x14ac:dyDescent="0.25">
      <c r="A39" s="25"/>
      <c r="B39" s="84" t="s">
        <v>215</v>
      </c>
      <c r="C39" s="86"/>
      <c r="D39" s="85" t="s">
        <v>430</v>
      </c>
      <c r="E39" s="86"/>
      <c r="F39" s="78"/>
      <c r="G39" s="92"/>
      <c r="H39" s="92"/>
      <c r="I39" s="92"/>
      <c r="J39" s="92"/>
      <c r="K39" s="78"/>
      <c r="L39" s="93"/>
      <c r="M39" s="18"/>
    </row>
    <row r="40" spans="1:13" ht="15" customHeight="1" x14ac:dyDescent="0.25">
      <c r="A40" s="25"/>
      <c r="B40" s="75" t="s">
        <v>216</v>
      </c>
      <c r="C40" s="77"/>
      <c r="D40" s="377">
        <v>0.04</v>
      </c>
      <c r="E40" s="77"/>
      <c r="F40" s="92"/>
      <c r="G40" s="92"/>
      <c r="H40" s="92"/>
      <c r="I40" s="78"/>
      <c r="J40" s="78"/>
      <c r="K40" s="78"/>
      <c r="L40" s="93"/>
      <c r="M40" s="18"/>
    </row>
    <row r="41" spans="1:13" ht="15" customHeight="1" x14ac:dyDescent="0.25">
      <c r="A41" s="25"/>
      <c r="B41" s="84" t="s">
        <v>217</v>
      </c>
      <c r="C41" s="86"/>
      <c r="D41" s="85" t="s">
        <v>431</v>
      </c>
      <c r="E41" s="86"/>
      <c r="F41" s="78"/>
      <c r="G41" s="78"/>
      <c r="H41" s="78"/>
      <c r="I41" s="78"/>
      <c r="J41" s="78"/>
      <c r="K41" s="78"/>
      <c r="L41" s="93"/>
      <c r="M41" s="18"/>
    </row>
    <row r="42" spans="1:13" ht="15" customHeight="1" x14ac:dyDescent="0.25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8"/>
    </row>
    <row r="43" spans="1:13" ht="15" customHeight="1" x14ac:dyDescent="0.25">
      <c r="A43" s="2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</row>
    <row r="44" spans="1:13" ht="15" customHeight="1" thickBot="1" x14ac:dyDescent="0.3">
      <c r="A44" s="24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13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2:13" ht="15" customHeight="1" x14ac:dyDescent="0.25"/>
    <row r="66" spans="2:13" ht="15" customHeight="1" x14ac:dyDescent="0.25"/>
    <row r="67" spans="2:13" ht="15" customHeight="1" x14ac:dyDescent="0.25"/>
    <row r="68" spans="2:13" ht="15" customHeight="1" x14ac:dyDescent="0.25"/>
    <row r="69" spans="2:13" ht="15" customHeight="1" x14ac:dyDescent="0.25"/>
    <row r="70" spans="2:1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2:1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2:1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2:1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2:1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2:1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2:1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2:1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2:1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2:1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2:1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2:1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2:1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2:1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1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2:1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2:1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2:1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2:1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2:1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2:1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2:1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2:1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2:1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2:1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2:1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2:1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2:1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2:1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2:1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2:13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2:13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2:13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2:13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2:13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2:13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2:13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2:13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2:13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2:13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2:13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2:13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2:13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2:13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2:13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2:13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2:13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2:13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2:13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2:13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2:13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2:13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2:13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2:13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</sheetData>
  <sortState ref="O46:U179">
    <sortCondition ref="O46:O179"/>
  </sortState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3.7109375" style="21" customWidth="1"/>
    <col min="3" max="4" width="11.140625" style="21" customWidth="1"/>
    <col min="5" max="5" width="4.7109375" style="21" customWidth="1"/>
    <col min="6" max="6" width="11.140625" style="21" customWidth="1"/>
    <col min="7" max="7" width="8.7109375" style="21" customWidth="1"/>
    <col min="8" max="8" width="5.7109375" style="21" customWidth="1"/>
    <col min="9" max="9" width="9.7109375" style="21" customWidth="1"/>
    <col min="10" max="13" width="11.140625" style="21" customWidth="1"/>
    <col min="14" max="16" width="9.140625" style="21"/>
    <col min="17" max="17" width="10.7109375" style="21" customWidth="1"/>
    <col min="18" max="21" width="9.140625" style="21"/>
    <col min="22" max="22" width="10.7109375" style="21" customWidth="1"/>
    <col min="23" max="16384" width="9.140625" style="21"/>
  </cols>
  <sheetData>
    <row r="1" spans="1:27" x14ac:dyDescent="0.25">
      <c r="A1" s="7">
        <v>12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3.25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78" t="s">
        <v>386</v>
      </c>
      <c r="C6" s="78"/>
      <c r="D6" s="78"/>
      <c r="E6" s="78"/>
      <c r="F6" s="78"/>
      <c r="G6" s="78"/>
      <c r="H6" s="78"/>
      <c r="I6" s="78"/>
      <c r="J6" s="78"/>
      <c r="K6" s="78"/>
      <c r="L6" s="93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3.25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93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332" t="s">
        <v>387</v>
      </c>
      <c r="C8" s="333"/>
      <c r="D8" s="188">
        <v>2026</v>
      </c>
      <c r="E8" s="188">
        <v>4</v>
      </c>
      <c r="F8" s="189">
        <v>1</v>
      </c>
      <c r="G8" s="92"/>
      <c r="H8" s="334" t="s">
        <v>388</v>
      </c>
      <c r="I8" s="189">
        <v>12</v>
      </c>
      <c r="J8" s="92"/>
      <c r="K8" s="193">
        <v>1</v>
      </c>
      <c r="L8" s="93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51"/>
      <c r="C9" s="51"/>
      <c r="D9" s="335" t="s">
        <v>69</v>
      </c>
      <c r="E9" s="335" t="s">
        <v>70</v>
      </c>
      <c r="F9" s="335" t="s">
        <v>71</v>
      </c>
      <c r="G9" s="92"/>
      <c r="H9" s="92"/>
      <c r="I9" s="335" t="s">
        <v>68</v>
      </c>
      <c r="J9" s="92"/>
      <c r="K9" s="335" t="s">
        <v>389</v>
      </c>
      <c r="L9" s="93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51"/>
      <c r="C10" s="51"/>
      <c r="D10" s="51"/>
      <c r="E10" s="51"/>
      <c r="F10" s="335"/>
      <c r="G10" s="51"/>
      <c r="H10" s="51"/>
      <c r="I10" s="51"/>
      <c r="J10" s="93"/>
      <c r="K10" s="93"/>
      <c r="L10" s="93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336" t="s">
        <v>390</v>
      </c>
      <c r="C11" s="53"/>
      <c r="D11" s="109">
        <v>0.13</v>
      </c>
      <c r="E11" s="92"/>
      <c r="F11" s="92"/>
      <c r="G11" s="51"/>
      <c r="H11" s="336" t="s">
        <v>391</v>
      </c>
      <c r="I11" s="337"/>
      <c r="J11" s="53"/>
      <c r="K11" s="338">
        <v>0.38</v>
      </c>
      <c r="L11" s="93"/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339" t="s">
        <v>392</v>
      </c>
      <c r="C12" s="233"/>
      <c r="D12" s="340">
        <v>0.09</v>
      </c>
      <c r="E12" s="51"/>
      <c r="F12" s="51"/>
      <c r="G12" s="51"/>
      <c r="H12" s="339" t="s">
        <v>407</v>
      </c>
      <c r="I12" s="341"/>
      <c r="J12" s="83"/>
      <c r="K12" s="138">
        <v>79000</v>
      </c>
      <c r="L12" s="93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342" t="s">
        <v>393</v>
      </c>
      <c r="C13" s="59"/>
      <c r="D13" s="343">
        <v>52</v>
      </c>
      <c r="E13" s="135" t="s">
        <v>408</v>
      </c>
      <c r="F13" s="51"/>
      <c r="G13" s="51"/>
      <c r="H13" s="342" t="s">
        <v>409</v>
      </c>
      <c r="I13" s="344"/>
      <c r="J13" s="88"/>
      <c r="K13" s="172">
        <v>39000</v>
      </c>
      <c r="L13" s="93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92"/>
      <c r="C14" s="92"/>
      <c r="D14" s="92"/>
      <c r="E14" s="92"/>
      <c r="F14" s="92"/>
      <c r="G14" s="92"/>
      <c r="H14" s="135" t="s">
        <v>395</v>
      </c>
      <c r="I14" s="92"/>
      <c r="J14" s="92"/>
      <c r="K14" s="93"/>
      <c r="L14" s="93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345" t="s">
        <v>396</v>
      </c>
      <c r="C15" s="53"/>
      <c r="D15" s="346">
        <v>0.06</v>
      </c>
      <c r="E15" s="92"/>
      <c r="F15" s="92"/>
      <c r="G15" s="92"/>
      <c r="H15" s="135" t="s">
        <v>410</v>
      </c>
      <c r="I15" s="92"/>
      <c r="J15" s="92"/>
      <c r="K15" s="78"/>
      <c r="L15" s="93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347" t="s">
        <v>397</v>
      </c>
      <c r="C16" s="59"/>
      <c r="D16" s="348">
        <v>0.03</v>
      </c>
      <c r="E16" s="92"/>
      <c r="F16" s="92"/>
      <c r="G16" s="135"/>
      <c r="H16" s="92"/>
      <c r="I16" s="92"/>
      <c r="J16" s="92"/>
      <c r="K16" s="78"/>
      <c r="L16" s="93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349" t="s">
        <v>398</v>
      </c>
      <c r="C17" s="350"/>
      <c r="D17" s="351">
        <v>0.03</v>
      </c>
      <c r="E17" s="92"/>
      <c r="F17" s="92"/>
      <c r="G17" s="135"/>
      <c r="H17" s="352" t="s">
        <v>399</v>
      </c>
      <c r="I17" s="353"/>
      <c r="J17" s="105"/>
      <c r="K17" s="253">
        <v>37.51</v>
      </c>
      <c r="L17" s="93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customHeight="1" x14ac:dyDescent="0.25">
      <c r="A18" s="25"/>
      <c r="B18" s="347" t="s">
        <v>400</v>
      </c>
      <c r="C18" s="88"/>
      <c r="D18" s="348">
        <v>0</v>
      </c>
      <c r="E18" s="92"/>
      <c r="F18" s="92"/>
      <c r="G18" s="92"/>
      <c r="H18" s="92"/>
      <c r="I18" s="92"/>
      <c r="J18" s="78"/>
      <c r="K18" s="354" t="s">
        <v>401</v>
      </c>
      <c r="L18" s="93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customHeight="1" x14ac:dyDescent="0.25">
      <c r="A19" s="25"/>
      <c r="B19" s="92"/>
      <c r="C19" s="92"/>
      <c r="D19" s="92"/>
      <c r="E19" s="92"/>
      <c r="F19" s="92"/>
      <c r="G19" s="92"/>
      <c r="H19" s="92"/>
      <c r="I19" s="92"/>
      <c r="J19" s="92"/>
      <c r="K19" s="93"/>
      <c r="L19" s="93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A20" s="25"/>
      <c r="B20" s="355"/>
      <c r="C20" s="356"/>
      <c r="D20" s="356" t="s">
        <v>394</v>
      </c>
      <c r="E20" s="357"/>
      <c r="F20" s="358"/>
      <c r="G20" s="358"/>
      <c r="H20" s="51"/>
      <c r="I20" s="92"/>
      <c r="J20" s="92"/>
      <c r="K20" s="78"/>
      <c r="L20" s="93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2"/>
      <c r="B21" s="179"/>
      <c r="C21" s="359"/>
      <c r="D21" s="359" t="s">
        <v>402</v>
      </c>
      <c r="E21" s="306"/>
      <c r="F21" s="307" t="s">
        <v>138</v>
      </c>
      <c r="G21" s="307" t="s">
        <v>403</v>
      </c>
      <c r="H21" s="51"/>
      <c r="I21" s="92"/>
      <c r="J21" s="93"/>
      <c r="K21" s="78"/>
      <c r="L21" s="93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2"/>
      <c r="B22" s="180" t="s">
        <v>105</v>
      </c>
      <c r="C22" s="360" t="s">
        <v>81</v>
      </c>
      <c r="D22" s="360" t="s">
        <v>404</v>
      </c>
      <c r="E22" s="129" t="s">
        <v>73</v>
      </c>
      <c r="F22" s="194" t="s">
        <v>405</v>
      </c>
      <c r="G22" s="194" t="s">
        <v>406</v>
      </c>
      <c r="H22" s="51"/>
      <c r="I22" s="92"/>
      <c r="J22" s="93"/>
      <c r="K22" s="78"/>
      <c r="L22" s="93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2"/>
      <c r="B23" s="179">
        <v>2020</v>
      </c>
      <c r="C23" s="226">
        <v>770</v>
      </c>
      <c r="D23" s="226">
        <v>206900</v>
      </c>
      <c r="E23" s="146">
        <v>1</v>
      </c>
      <c r="F23" s="361">
        <v>1.06</v>
      </c>
      <c r="G23" s="362">
        <v>288</v>
      </c>
      <c r="H23" s="51"/>
      <c r="I23" s="92"/>
      <c r="J23" s="78"/>
      <c r="K23" s="78"/>
      <c r="L23" s="93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2"/>
      <c r="B24" s="179">
        <v>2021</v>
      </c>
      <c r="C24" s="226">
        <v>920</v>
      </c>
      <c r="D24" s="226">
        <v>252900</v>
      </c>
      <c r="E24" s="146">
        <v>1.06</v>
      </c>
      <c r="F24" s="361">
        <v>1.06</v>
      </c>
      <c r="G24" s="362">
        <v>303</v>
      </c>
      <c r="H24" s="51"/>
      <c r="I24" s="51"/>
      <c r="J24" s="78"/>
      <c r="K24" s="78"/>
      <c r="L24" s="93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2"/>
      <c r="B25" s="179">
        <v>2022</v>
      </c>
      <c r="C25" s="226">
        <v>970</v>
      </c>
      <c r="D25" s="226">
        <v>308700</v>
      </c>
      <c r="E25" s="146">
        <v>1.0900000000000001</v>
      </c>
      <c r="F25" s="361">
        <v>1.06</v>
      </c>
      <c r="G25" s="362">
        <v>319</v>
      </c>
      <c r="H25" s="51"/>
      <c r="I25" s="92"/>
      <c r="J25" s="92"/>
      <c r="K25" s="92"/>
      <c r="L25" s="93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2"/>
      <c r="B26" s="179">
        <v>2023</v>
      </c>
      <c r="C26" s="226">
        <v>1030</v>
      </c>
      <c r="D26" s="226">
        <v>367300</v>
      </c>
      <c r="E26" s="146">
        <v>1.1399999999999999</v>
      </c>
      <c r="F26" s="361">
        <v>1.06</v>
      </c>
      <c r="G26" s="362">
        <v>336</v>
      </c>
      <c r="H26" s="51"/>
      <c r="I26" s="92"/>
      <c r="J26" s="92"/>
      <c r="K26" s="92"/>
      <c r="L26" s="93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2"/>
      <c r="B27" s="179">
        <v>2024</v>
      </c>
      <c r="C27" s="226">
        <v>1090</v>
      </c>
      <c r="D27" s="226">
        <v>434300</v>
      </c>
      <c r="E27" s="146">
        <v>1.2</v>
      </c>
      <c r="F27" s="361">
        <v>1.06</v>
      </c>
      <c r="G27" s="362">
        <v>354</v>
      </c>
      <c r="H27" s="51"/>
      <c r="I27" s="92"/>
      <c r="J27" s="92"/>
      <c r="K27" s="92"/>
      <c r="L27" s="93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2"/>
      <c r="B28" s="179">
        <v>2025</v>
      </c>
      <c r="C28" s="226"/>
      <c r="D28" s="359"/>
      <c r="E28" s="341"/>
      <c r="F28" s="233"/>
      <c r="G28" s="362">
        <v>373</v>
      </c>
      <c r="H28" s="51"/>
      <c r="I28" s="51"/>
      <c r="J28" s="78"/>
      <c r="K28" s="78"/>
      <c r="L28" s="93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x14ac:dyDescent="0.25">
      <c r="A29" s="22"/>
      <c r="B29" s="179">
        <v>2026</v>
      </c>
      <c r="C29" s="226"/>
      <c r="D29" s="359"/>
      <c r="E29" s="341"/>
      <c r="F29" s="233"/>
      <c r="G29" s="363">
        <v>393</v>
      </c>
      <c r="H29" s="51"/>
      <c r="I29" s="51"/>
      <c r="J29" s="78"/>
      <c r="K29" s="78"/>
      <c r="L29" s="93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A30" s="22"/>
      <c r="B30" s="180">
        <v>2027</v>
      </c>
      <c r="C30" s="227"/>
      <c r="D30" s="360"/>
      <c r="E30" s="344"/>
      <c r="F30" s="59"/>
      <c r="G30" s="364">
        <v>414</v>
      </c>
      <c r="H30" s="51"/>
      <c r="I30" s="51"/>
      <c r="J30" s="78"/>
      <c r="K30" s="78"/>
      <c r="L30" s="93"/>
      <c r="M30" s="18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A32" s="2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A33" s="2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A35" s="2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A36" s="2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thickBot="1" x14ac:dyDescent="0.3">
      <c r="A37" s="2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A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7" ht="15" customHeight="1" x14ac:dyDescent="0.25">
      <c r="A1" s="7">
        <v>13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A6" s="25" t="s">
        <v>2</v>
      </c>
      <c r="B6" s="17" t="s">
        <v>241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thickBot="1" x14ac:dyDescent="0.3">
      <c r="A7" s="9">
        <f>INDEX('Point Grid'!$C$8:$I$54,MATCH($A$1,'Point Grid'!$A$8:$A$54,0),MATCH(A6,'Point Grid'!$C$7:$I$7,0))</f>
        <v>3.75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thickBot="1" x14ac:dyDescent="0.3">
      <c r="A8" s="5"/>
      <c r="B8" s="17"/>
      <c r="C8" s="94" t="s">
        <v>78</v>
      </c>
      <c r="D8" s="114"/>
      <c r="E8" s="115"/>
      <c r="F8" s="100"/>
      <c r="G8" s="78"/>
      <c r="H8" s="7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25"/>
      <c r="B9" s="17"/>
      <c r="C9" s="116" t="s">
        <v>79</v>
      </c>
      <c r="D9" s="117"/>
      <c r="E9" s="118" t="s">
        <v>55</v>
      </c>
      <c r="F9" s="116" t="s">
        <v>242</v>
      </c>
      <c r="G9" s="78"/>
      <c r="H9" s="7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25"/>
      <c r="B10" s="17"/>
      <c r="C10" s="97" t="s">
        <v>80</v>
      </c>
      <c r="D10" s="119" t="s">
        <v>81</v>
      </c>
      <c r="E10" s="120" t="s">
        <v>82</v>
      </c>
      <c r="F10" s="97" t="s">
        <v>86</v>
      </c>
      <c r="G10" s="78" t="s">
        <v>243</v>
      </c>
      <c r="H10" s="7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25"/>
      <c r="B11" s="17"/>
      <c r="C11" s="116">
        <v>1</v>
      </c>
      <c r="D11" s="117">
        <v>1580</v>
      </c>
      <c r="E11" s="118">
        <v>1011200</v>
      </c>
      <c r="F11" s="244">
        <v>0.73</v>
      </c>
      <c r="G11" s="78"/>
      <c r="H11" s="7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25"/>
      <c r="B12" s="17"/>
      <c r="C12" s="116">
        <v>2</v>
      </c>
      <c r="D12" s="117">
        <v>4250</v>
      </c>
      <c r="E12" s="118">
        <v>2210000</v>
      </c>
      <c r="F12" s="244">
        <v>1</v>
      </c>
      <c r="G12" s="78"/>
      <c r="H12" s="78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25"/>
      <c r="B13" s="17"/>
      <c r="C13" s="97">
        <v>3</v>
      </c>
      <c r="D13" s="119">
        <v>2310</v>
      </c>
      <c r="E13" s="120">
        <v>1709400</v>
      </c>
      <c r="F13" s="245">
        <v>1.38</v>
      </c>
      <c r="G13" s="78"/>
      <c r="H13" s="78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25"/>
      <c r="B14" s="17"/>
      <c r="C14" s="78"/>
      <c r="D14" s="78"/>
      <c r="E14" s="78"/>
      <c r="F14" s="78"/>
      <c r="G14" s="78"/>
      <c r="H14" s="78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A15" s="25"/>
      <c r="B15" s="17"/>
      <c r="C15" s="78" t="s">
        <v>244</v>
      </c>
      <c r="D15" s="78"/>
      <c r="E15" s="113">
        <v>12900</v>
      </c>
      <c r="F15" s="78" t="s">
        <v>245</v>
      </c>
      <c r="G15" s="78"/>
      <c r="H15" s="78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A16" s="25"/>
      <c r="B16" s="17"/>
      <c r="C16" s="108" t="s">
        <v>246</v>
      </c>
      <c r="D16" s="78"/>
      <c r="E16" s="78"/>
      <c r="F16" s="78"/>
      <c r="G16" s="78"/>
      <c r="H16" s="78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5" customHeight="1" x14ac:dyDescent="0.25">
      <c r="A17" s="25"/>
      <c r="B17" s="17"/>
      <c r="C17" s="108" t="s">
        <v>247</v>
      </c>
      <c r="D17" s="78"/>
      <c r="E17" s="78"/>
      <c r="F17" s="78"/>
      <c r="G17" s="78"/>
      <c r="H17" s="78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customHeight="1" x14ac:dyDescent="0.25">
      <c r="A18" s="25"/>
      <c r="B18" s="17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x14ac:dyDescent="0.25">
      <c r="A29" s="25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A30" s="25"/>
      <c r="B30" s="17"/>
      <c r="C30" s="17"/>
      <c r="D30" s="17"/>
      <c r="E30" s="17"/>
      <c r="F30" s="17"/>
      <c r="G30" s="17"/>
      <c r="H30" s="17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A31" s="25"/>
      <c r="B31" s="17"/>
      <c r="C31" s="17"/>
      <c r="D31" s="17"/>
      <c r="E31" s="17"/>
      <c r="F31" s="17"/>
      <c r="G31" s="17"/>
      <c r="H31" s="17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A32" s="22"/>
      <c r="B32" s="74"/>
      <c r="C32" s="78"/>
      <c r="D32" s="78"/>
      <c r="E32" s="78"/>
      <c r="F32" s="78"/>
      <c r="G32" s="78"/>
      <c r="H32" s="78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A33" s="22"/>
      <c r="B33" s="74"/>
      <c r="C33" s="78"/>
      <c r="D33" s="78"/>
      <c r="E33" s="78"/>
      <c r="F33" s="78"/>
      <c r="G33" s="78"/>
      <c r="H33" s="78"/>
      <c r="I33" s="1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A34" s="22"/>
      <c r="B34" s="74"/>
      <c r="C34" s="78"/>
      <c r="D34" s="78"/>
      <c r="E34" s="78"/>
      <c r="F34" s="78"/>
      <c r="G34" s="78"/>
      <c r="H34" s="78"/>
      <c r="I34" s="18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A35" s="22"/>
      <c r="B35" s="74"/>
      <c r="C35" s="78"/>
      <c r="D35" s="78"/>
      <c r="E35" s="78"/>
      <c r="F35" s="78"/>
      <c r="G35" s="78"/>
      <c r="H35" s="78"/>
      <c r="I35" s="18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A36" s="22"/>
      <c r="B36" s="74"/>
      <c r="C36" s="78"/>
      <c r="D36" s="78"/>
      <c r="E36" s="78"/>
      <c r="F36" s="78"/>
      <c r="G36" s="78"/>
      <c r="H36" s="78"/>
      <c r="I36" s="18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A37" s="22"/>
      <c r="B37" s="74"/>
      <c r="C37" s="74"/>
      <c r="D37" s="74"/>
      <c r="E37" s="78"/>
      <c r="F37" s="78"/>
      <c r="G37" s="78"/>
      <c r="H37" s="78"/>
      <c r="I37" s="18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A38" s="22"/>
      <c r="B38" s="17"/>
      <c r="C38" s="17"/>
      <c r="D38" s="17"/>
      <c r="E38" s="17"/>
      <c r="F38" s="17"/>
      <c r="G38" s="17"/>
      <c r="H38" s="17"/>
      <c r="I38" s="1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22"/>
      <c r="B39" s="17"/>
      <c r="C39" s="17"/>
      <c r="D39" s="17"/>
      <c r="E39" s="17"/>
      <c r="F39" s="17"/>
      <c r="G39" s="17"/>
      <c r="H39" s="17"/>
      <c r="I39" s="18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A40" s="22"/>
      <c r="B40" s="17"/>
      <c r="C40" s="17"/>
      <c r="D40" s="17"/>
      <c r="E40" s="17"/>
      <c r="F40" s="17"/>
      <c r="G40" s="17"/>
      <c r="H40" s="17"/>
      <c r="I40" s="18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A41" s="22"/>
      <c r="B41" s="17"/>
      <c r="C41" s="17"/>
      <c r="D41" s="17"/>
      <c r="E41" s="17"/>
      <c r="F41" s="17"/>
      <c r="G41" s="17"/>
      <c r="H41" s="17"/>
      <c r="I41" s="1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A42" s="22"/>
      <c r="B42" s="17"/>
      <c r="C42" s="17"/>
      <c r="D42" s="17"/>
      <c r="E42" s="17"/>
      <c r="F42" s="17"/>
      <c r="G42" s="17"/>
      <c r="H42" s="17"/>
      <c r="I42" s="1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thickBot="1" x14ac:dyDescent="0.3">
      <c r="A43" s="24"/>
      <c r="B43" s="31"/>
      <c r="C43" s="31"/>
      <c r="D43" s="31"/>
      <c r="E43" s="31"/>
      <c r="F43" s="31"/>
      <c r="G43" s="31"/>
      <c r="H43" s="31"/>
      <c r="I43" s="3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86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7" x14ac:dyDescent="0.25">
      <c r="A1" s="7">
        <v>14</v>
      </c>
      <c r="B1" s="26" t="s">
        <v>12</v>
      </c>
      <c r="C1" s="20"/>
      <c r="D1" s="20"/>
      <c r="E1" s="20"/>
      <c r="F1" s="20"/>
      <c r="G1" s="20"/>
      <c r="H1" s="20"/>
      <c r="I1" s="381" t="s">
        <v>24</v>
      </c>
      <c r="J1" s="38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0.5</v>
      </c>
      <c r="B4" s="17"/>
      <c r="C4" s="17"/>
      <c r="D4" s="17"/>
      <c r="E4" s="17"/>
      <c r="F4" s="17"/>
      <c r="G4" s="17"/>
      <c r="H4" s="17"/>
      <c r="I4" s="17"/>
      <c r="J4" s="1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219" t="s">
        <v>432</v>
      </c>
      <c r="C6" s="17" t="s">
        <v>434</v>
      </c>
      <c r="D6" s="17"/>
      <c r="E6" s="17"/>
      <c r="F6" s="17"/>
      <c r="G6" s="17"/>
      <c r="H6" s="17"/>
      <c r="I6" s="17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25" t="s">
        <v>3</v>
      </c>
      <c r="B10" s="17" t="s">
        <v>433</v>
      </c>
      <c r="C10" s="17"/>
      <c r="D10" s="17"/>
      <c r="E10" s="17"/>
      <c r="F10" s="17"/>
      <c r="G10" s="17"/>
      <c r="H10" s="17"/>
      <c r="I10" s="17"/>
      <c r="J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thickBot="1" x14ac:dyDescent="0.3">
      <c r="A11" s="9">
        <f>INDEX('Point Grid'!$C$8:$I$54,MATCH($A$1,'Point Grid'!$A$8:$A$54,0),MATCH(A10,'Point Grid'!$C$7:$I$7,0))</f>
        <v>0.25</v>
      </c>
      <c r="B11" s="17"/>
      <c r="C11" s="17"/>
      <c r="D11" s="17"/>
      <c r="E11" s="17"/>
      <c r="F11" s="17"/>
      <c r="G11" s="17"/>
      <c r="H11" s="17"/>
      <c r="I11" s="17"/>
      <c r="J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7"/>
      <c r="J12" s="1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17"/>
      <c r="C13" s="17"/>
      <c r="D13" s="17"/>
      <c r="E13" s="17"/>
      <c r="F13" s="17"/>
      <c r="G13" s="17"/>
      <c r="H13" s="17"/>
      <c r="I13" s="17"/>
      <c r="J13" s="1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17"/>
      <c r="C14" s="17"/>
      <c r="D14" s="17"/>
      <c r="E14" s="17"/>
      <c r="F14" s="17"/>
      <c r="G14" s="17"/>
      <c r="H14" s="17"/>
      <c r="I14" s="17"/>
      <c r="J14" s="1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thickBot="1" x14ac:dyDescent="0.3">
      <c r="A15" s="24"/>
      <c r="B15" s="31"/>
      <c r="C15" s="31"/>
      <c r="D15" s="31"/>
      <c r="E15" s="31"/>
      <c r="F15" s="31"/>
      <c r="G15" s="31"/>
      <c r="H15" s="31"/>
      <c r="I15" s="31"/>
      <c r="J15" s="3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B16" s="30"/>
      <c r="C16" s="30"/>
      <c r="D16" s="30"/>
      <c r="E16" s="30"/>
      <c r="F16" s="30"/>
      <c r="G16" s="30"/>
      <c r="H16" s="30"/>
      <c r="I16" s="30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15" customHeight="1" x14ac:dyDescent="0.25"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15" customHeight="1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15" customHeight="1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15" customHeight="1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15" customHeight="1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15" customHeight="1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7" ht="15" customHeight="1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7" ht="15" customHeight="1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7" ht="15" customHeight="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ht="15" customHeight="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" customHeight="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ht="15" customHeight="1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7" ht="15" customHeight="1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ht="15" customHeight="1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2:27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27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7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7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7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7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</sheetData>
  <mergeCells count="1">
    <mergeCell ref="I1:J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86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ht="15" customHeight="1" x14ac:dyDescent="0.25">
      <c r="A1" s="7">
        <v>15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ht="15" customHeight="1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ht="15" customHeight="1" x14ac:dyDescent="0.25">
      <c r="A6" s="25" t="s">
        <v>2</v>
      </c>
      <c r="B6" s="17" t="s">
        <v>248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" customHeight="1" thickBot="1" x14ac:dyDescent="0.3">
      <c r="A8" s="5"/>
      <c r="B8" s="17"/>
      <c r="C8" s="17"/>
      <c r="D8" s="17"/>
      <c r="E8" s="17"/>
      <c r="F8" s="1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ht="15" customHeight="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ht="15" customHeight="1" x14ac:dyDescent="0.25">
      <c r="A10" s="25" t="s">
        <v>3</v>
      </c>
      <c r="B10" s="17" t="s">
        <v>249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 thickBot="1" x14ac:dyDescent="0.3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25"/>
      <c r="B14" s="17"/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 thickBot="1" x14ac:dyDescent="0.3">
      <c r="A15" s="24"/>
      <c r="B15" s="31"/>
      <c r="C15" s="31"/>
      <c r="D15" s="31"/>
      <c r="E15" s="31"/>
      <c r="F15" s="31"/>
      <c r="G15" s="31"/>
      <c r="H15" s="31"/>
      <c r="I15" s="3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B16" s="30"/>
      <c r="C16" s="30"/>
      <c r="D16" s="30"/>
      <c r="E16" s="30"/>
      <c r="F16" s="30"/>
      <c r="G16" s="30"/>
      <c r="H16" s="30"/>
      <c r="I16" s="30"/>
      <c r="J16"/>
      <c r="K16"/>
      <c r="L16"/>
      <c r="M16"/>
      <c r="N16"/>
      <c r="O16"/>
      <c r="P16"/>
      <c r="Q16"/>
      <c r="R16"/>
      <c r="S16"/>
      <c r="T16"/>
      <c r="U16"/>
    </row>
    <row r="17" spans="2:21" ht="15" customHeight="1" x14ac:dyDescent="0.25">
      <c r="J17"/>
      <c r="K17"/>
      <c r="L17"/>
      <c r="M17"/>
      <c r="N17"/>
      <c r="O17"/>
      <c r="P17"/>
      <c r="Q17"/>
      <c r="R17"/>
      <c r="S17"/>
      <c r="T17"/>
      <c r="U17"/>
    </row>
    <row r="18" spans="2:21" ht="15" customHeight="1" x14ac:dyDescent="0.25">
      <c r="J18"/>
      <c r="K18"/>
      <c r="L18"/>
      <c r="M18"/>
      <c r="N18"/>
      <c r="O18"/>
      <c r="P18"/>
      <c r="Q18"/>
      <c r="R18"/>
      <c r="S18"/>
      <c r="T18"/>
      <c r="U18"/>
    </row>
    <row r="19" spans="2:21" ht="15" customHeight="1" x14ac:dyDescent="0.25">
      <c r="J19"/>
      <c r="K19"/>
      <c r="L19"/>
      <c r="M19"/>
      <c r="N19"/>
      <c r="O19"/>
      <c r="P19"/>
      <c r="Q19"/>
      <c r="R19"/>
      <c r="S19"/>
      <c r="T19"/>
      <c r="U19"/>
    </row>
    <row r="20" spans="2:21" ht="15" customHeight="1" x14ac:dyDescent="0.25">
      <c r="J20"/>
      <c r="K20"/>
      <c r="L20"/>
      <c r="M20"/>
      <c r="N20"/>
      <c r="O20"/>
      <c r="P20"/>
      <c r="Q20"/>
      <c r="R20"/>
      <c r="S20"/>
      <c r="T20"/>
      <c r="U20"/>
    </row>
    <row r="21" spans="2:21" ht="15" customHeight="1" x14ac:dyDescent="0.25">
      <c r="J21"/>
      <c r="K21"/>
      <c r="L21"/>
      <c r="M21"/>
      <c r="N21"/>
      <c r="O21"/>
      <c r="P21"/>
      <c r="Q21"/>
      <c r="R21"/>
      <c r="S21"/>
      <c r="T21"/>
      <c r="U21"/>
    </row>
    <row r="22" spans="2:21" ht="15" customHeight="1" x14ac:dyDescent="0.25">
      <c r="J22"/>
      <c r="K22"/>
      <c r="L22"/>
      <c r="M22"/>
      <c r="N22"/>
      <c r="O22"/>
      <c r="P22"/>
      <c r="Q22"/>
      <c r="R22"/>
      <c r="S22"/>
      <c r="T22"/>
      <c r="U22"/>
    </row>
    <row r="23" spans="2:21" ht="15" customHeight="1" x14ac:dyDescent="0.25">
      <c r="J23"/>
      <c r="K23"/>
      <c r="L23"/>
      <c r="M23"/>
      <c r="N23"/>
      <c r="O23"/>
      <c r="P23"/>
      <c r="Q23"/>
      <c r="R23"/>
      <c r="S23"/>
      <c r="T23"/>
      <c r="U23"/>
    </row>
    <row r="24" spans="2:21" ht="15" customHeight="1" x14ac:dyDescent="0.25">
      <c r="J24"/>
      <c r="K24"/>
      <c r="L24"/>
      <c r="M24"/>
      <c r="N24"/>
      <c r="O24"/>
      <c r="P24"/>
      <c r="Q24"/>
      <c r="R24"/>
      <c r="S24"/>
      <c r="T24"/>
      <c r="U24"/>
    </row>
    <row r="25" spans="2:21" ht="15" customHeight="1" x14ac:dyDescent="0.25">
      <c r="J25"/>
      <c r="K25"/>
      <c r="L25"/>
      <c r="M25"/>
      <c r="N25"/>
      <c r="O25"/>
      <c r="P25"/>
      <c r="Q25"/>
      <c r="R25"/>
      <c r="S25"/>
      <c r="T25"/>
      <c r="U25"/>
    </row>
    <row r="26" spans="2:21" ht="15" customHeight="1" x14ac:dyDescent="0.25">
      <c r="J26"/>
      <c r="K26"/>
      <c r="L26"/>
      <c r="M26"/>
      <c r="N26"/>
      <c r="O26"/>
      <c r="P26"/>
      <c r="Q26"/>
      <c r="R26"/>
      <c r="S26"/>
      <c r="T26"/>
      <c r="U26"/>
    </row>
    <row r="27" spans="2:21" ht="15" customHeight="1" x14ac:dyDescent="0.25">
      <c r="J27"/>
      <c r="K27"/>
      <c r="L27"/>
      <c r="M27"/>
      <c r="N27"/>
      <c r="O27"/>
      <c r="P27"/>
      <c r="Q27"/>
      <c r="R27"/>
      <c r="S27"/>
      <c r="T27"/>
      <c r="U27"/>
    </row>
    <row r="28" spans="2:21" ht="15" customHeight="1" x14ac:dyDescent="0.25">
      <c r="J28"/>
      <c r="K28"/>
      <c r="L28"/>
      <c r="M28"/>
      <c r="N28"/>
      <c r="O28"/>
      <c r="P28"/>
      <c r="Q28"/>
      <c r="R28"/>
      <c r="S28"/>
      <c r="T28"/>
      <c r="U28"/>
    </row>
    <row r="29" spans="2:21" ht="15" customHeight="1" x14ac:dyDescent="0.25">
      <c r="J29"/>
      <c r="K29"/>
      <c r="L29"/>
      <c r="M29"/>
      <c r="N29"/>
      <c r="O29"/>
      <c r="P29"/>
      <c r="Q29"/>
      <c r="R29"/>
      <c r="S29"/>
      <c r="T29"/>
      <c r="U29"/>
    </row>
    <row r="30" spans="2:21" ht="15" customHeight="1" x14ac:dyDescent="0.25">
      <c r="J30"/>
      <c r="K30"/>
      <c r="L30"/>
      <c r="M30"/>
      <c r="N30"/>
      <c r="O30"/>
      <c r="P30"/>
      <c r="Q30"/>
      <c r="R30"/>
      <c r="S30"/>
      <c r="T30"/>
      <c r="U30"/>
    </row>
    <row r="31" spans="2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2:21" ht="15" customHeight="1" x14ac:dyDescent="0.25">
      <c r="B32" s="30"/>
      <c r="C32" s="30"/>
      <c r="D32" s="30"/>
      <c r="E32" s="30"/>
      <c r="F32" s="30"/>
      <c r="G32" s="30"/>
      <c r="H32" s="30"/>
      <c r="I32" s="30"/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B33" s="30"/>
      <c r="C33" s="30"/>
      <c r="D33" s="30"/>
      <c r="E33" s="30"/>
      <c r="F33" s="30"/>
      <c r="G33" s="30"/>
      <c r="H33" s="30"/>
      <c r="I33" s="30"/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B34" s="30"/>
      <c r="C34" s="30"/>
      <c r="D34" s="30"/>
      <c r="E34" s="30"/>
      <c r="F34" s="30"/>
      <c r="G34" s="30"/>
      <c r="H34" s="30"/>
      <c r="I34" s="30"/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B35" s="30"/>
      <c r="C35" s="30"/>
      <c r="D35" s="30"/>
      <c r="E35" s="30"/>
      <c r="F35" s="30"/>
      <c r="G35" s="30"/>
      <c r="H35" s="30"/>
      <c r="I35" s="30"/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B36" s="30"/>
      <c r="C36" s="30"/>
      <c r="D36" s="30"/>
      <c r="E36" s="30"/>
      <c r="F36" s="30"/>
      <c r="G36" s="30"/>
      <c r="H36" s="30"/>
      <c r="I36" s="30"/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B37" s="30"/>
      <c r="C37" s="30"/>
      <c r="D37" s="30"/>
      <c r="E37" s="30"/>
      <c r="F37" s="30"/>
      <c r="G37" s="30"/>
      <c r="H37" s="30"/>
      <c r="I37" s="30"/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B38" s="30"/>
      <c r="C38" s="30"/>
      <c r="D38" s="30"/>
      <c r="E38" s="30"/>
      <c r="F38" s="30"/>
      <c r="G38" s="30"/>
      <c r="H38" s="30"/>
      <c r="I38" s="30"/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B39" s="30"/>
      <c r="C39" s="30"/>
      <c r="D39" s="30"/>
      <c r="E39" s="30"/>
      <c r="F39" s="30"/>
      <c r="G39" s="30"/>
      <c r="H39" s="30"/>
      <c r="I39" s="30"/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B40" s="30"/>
      <c r="C40" s="30"/>
      <c r="D40" s="30"/>
      <c r="E40" s="30"/>
      <c r="F40" s="30"/>
      <c r="G40" s="30"/>
      <c r="H40" s="30"/>
      <c r="I40" s="30"/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B41" s="30"/>
      <c r="C41" s="30"/>
      <c r="D41" s="30"/>
      <c r="E41" s="30"/>
      <c r="F41" s="30"/>
      <c r="G41" s="30"/>
      <c r="H41" s="30"/>
      <c r="I41" s="30"/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B42" s="30"/>
      <c r="C42" s="30"/>
      <c r="D42" s="30"/>
      <c r="E42" s="30"/>
      <c r="F42" s="30"/>
      <c r="G42" s="30"/>
      <c r="H42" s="30"/>
      <c r="I42" s="30"/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B43" s="30"/>
      <c r="C43" s="30"/>
      <c r="D43" s="30"/>
      <c r="E43" s="30"/>
      <c r="F43" s="30"/>
      <c r="G43" s="30"/>
      <c r="H43" s="30"/>
      <c r="I43" s="30"/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B44" s="30"/>
      <c r="C44" s="30"/>
      <c r="D44" s="30"/>
      <c r="E44" s="30"/>
      <c r="F44" s="30"/>
      <c r="G44" s="30"/>
      <c r="H44" s="30"/>
      <c r="I44" s="30"/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B45" s="30"/>
      <c r="C45" s="30"/>
      <c r="D45" s="30"/>
      <c r="E45" s="30"/>
      <c r="F45" s="30"/>
      <c r="G45" s="30"/>
      <c r="H45" s="30"/>
      <c r="I45" s="30"/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16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88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92</v>
      </c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7"/>
      <c r="C12" s="27"/>
      <c r="D12" s="27"/>
      <c r="E12" s="27"/>
      <c r="F12" s="27"/>
      <c r="G12" s="27"/>
      <c r="H12" s="2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27"/>
      <c r="D13" s="27"/>
      <c r="E13" s="27"/>
      <c r="F13" s="27"/>
      <c r="G13" s="27"/>
      <c r="H13" s="2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 t="s">
        <v>4</v>
      </c>
      <c r="B14" s="17" t="s">
        <v>89</v>
      </c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ht="15.75" thickBot="1" x14ac:dyDescent="0.3">
      <c r="A15" s="9">
        <f>INDEX('Point Grid'!$C$8:$I$54,MATCH($A$1,'Point Grid'!$A$8:$A$54,0),MATCH(A14,'Point Grid'!$C$7:$I$7,0))</f>
        <v>0.75</v>
      </c>
      <c r="B15" s="17" t="s">
        <v>90</v>
      </c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ht="15.75" thickBot="1" x14ac:dyDescent="0.3">
      <c r="A16" s="5"/>
      <c r="B16" s="17" t="s">
        <v>91</v>
      </c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2"/>
      <c r="B17" s="17"/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 t="s">
        <v>5</v>
      </c>
      <c r="B18" s="78" t="s">
        <v>93</v>
      </c>
      <c r="C18" s="78"/>
      <c r="D18" s="78"/>
      <c r="E18" s="78"/>
      <c r="F18" s="78"/>
      <c r="G18" s="78"/>
      <c r="H18" s="78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thickBot="1" x14ac:dyDescent="0.3">
      <c r="A19" s="9">
        <f>INDEX('Point Grid'!$C$8:$I$54,MATCH($A$1,'Point Grid'!$A$8:$A$54,0),MATCH(A18,'Point Grid'!$C$7:$I$7,0))</f>
        <v>1</v>
      </c>
      <c r="B19" s="78"/>
      <c r="C19" s="78"/>
      <c r="D19" s="78"/>
      <c r="E19" s="78"/>
      <c r="F19" s="78"/>
      <c r="G19" s="78"/>
      <c r="H19" s="78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thickBot="1" x14ac:dyDescent="0.3">
      <c r="A20" s="5"/>
      <c r="B20" s="74"/>
      <c r="C20" s="75" t="s">
        <v>94</v>
      </c>
      <c r="D20" s="77"/>
      <c r="E20" s="77">
        <v>550000</v>
      </c>
      <c r="F20" s="78"/>
      <c r="G20" s="78"/>
      <c r="H20" s="78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2"/>
      <c r="B21" s="74"/>
      <c r="C21" s="84" t="s">
        <v>95</v>
      </c>
      <c r="D21" s="86"/>
      <c r="E21" s="86">
        <v>467500</v>
      </c>
      <c r="F21" s="78"/>
      <c r="G21" s="78"/>
      <c r="H21" s="78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2"/>
      <c r="B22" s="74"/>
      <c r="C22" s="84" t="s">
        <v>96</v>
      </c>
      <c r="D22" s="86"/>
      <c r="E22" s="110">
        <v>1.4999999999999999E-2</v>
      </c>
      <c r="F22" s="124"/>
      <c r="G22" s="78"/>
      <c r="H22" s="78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2"/>
      <c r="B23" s="78"/>
      <c r="C23" s="78"/>
      <c r="D23" s="78"/>
      <c r="E23" s="78"/>
      <c r="F23" s="78"/>
      <c r="G23" s="78"/>
      <c r="H23" s="78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2"/>
      <c r="B24" s="78" t="s">
        <v>97</v>
      </c>
      <c r="C24" s="78"/>
      <c r="D24" s="78"/>
      <c r="E24" s="78"/>
      <c r="F24" s="78"/>
      <c r="G24" s="78"/>
      <c r="H24" s="78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X114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4" x14ac:dyDescent="0.25">
      <c r="A1" s="7">
        <v>17</v>
      </c>
      <c r="B1" s="26" t="s">
        <v>12</v>
      </c>
      <c r="C1" s="20"/>
      <c r="D1" s="20"/>
      <c r="E1" s="20"/>
      <c r="F1" s="20"/>
      <c r="G1" s="20"/>
      <c r="H1" s="20"/>
      <c r="I1" s="381" t="s">
        <v>24</v>
      </c>
      <c r="J1" s="382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8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25" t="s">
        <v>2</v>
      </c>
      <c r="B6" s="17" t="s">
        <v>99</v>
      </c>
      <c r="C6" s="17"/>
      <c r="D6" s="17"/>
      <c r="E6" s="17"/>
      <c r="F6" s="17"/>
      <c r="G6" s="17"/>
      <c r="H6" s="17"/>
      <c r="I6" s="17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Grid'!$C$8:$I$54,MATCH($A$1,'Point Grid'!$A$8:$A$54,0),MATCH(A6,'Point Grid'!$C$7:$I$7,0))</f>
        <v>1.5</v>
      </c>
      <c r="B7" s="17" t="s">
        <v>100</v>
      </c>
      <c r="C7" s="17"/>
      <c r="D7" s="17"/>
      <c r="E7" s="17"/>
      <c r="F7" s="17"/>
      <c r="G7" s="17"/>
      <c r="H7" s="17"/>
      <c r="I7" s="17"/>
      <c r="J7" s="18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1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25" t="s">
        <v>3</v>
      </c>
      <c r="B10" s="78" t="s">
        <v>250</v>
      </c>
      <c r="C10" s="78"/>
      <c r="D10" s="78"/>
      <c r="E10" s="78"/>
      <c r="F10" s="78"/>
      <c r="G10" s="78"/>
      <c r="H10" s="78"/>
      <c r="I10" s="255">
        <v>0.05</v>
      </c>
      <c r="J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.75" thickBot="1" x14ac:dyDescent="0.3">
      <c r="A11" s="9">
        <f>INDEX('Point Grid'!$C$8:$I$54,MATCH($A$1,'Point Grid'!$A$8:$A$54,0),MATCH(A10,'Point Grid'!$C$7:$I$7,0))</f>
        <v>2</v>
      </c>
      <c r="B11" s="78"/>
      <c r="C11" s="78"/>
      <c r="D11" s="78"/>
      <c r="E11" s="78"/>
      <c r="F11" s="78"/>
      <c r="G11" s="78"/>
      <c r="H11" s="78"/>
      <c r="I11" s="78"/>
      <c r="J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5.75" thickBot="1" x14ac:dyDescent="0.3">
      <c r="A12" s="5"/>
      <c r="B12" s="74"/>
      <c r="C12" s="104" t="s">
        <v>251</v>
      </c>
      <c r="D12" s="112"/>
      <c r="E12" s="254"/>
      <c r="F12" s="253">
        <v>913.23333333333335</v>
      </c>
      <c r="G12" s="78"/>
      <c r="H12" s="78"/>
      <c r="I12" s="78"/>
      <c r="J12" s="18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25"/>
      <c r="B13" s="74"/>
      <c r="C13" s="78"/>
      <c r="D13" s="78"/>
      <c r="E13" s="78"/>
      <c r="F13" s="78"/>
      <c r="G13" s="78"/>
      <c r="H13" s="78"/>
      <c r="I13" s="78"/>
      <c r="J13" s="18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22"/>
      <c r="B14" s="74"/>
      <c r="C14" s="107" t="s">
        <v>252</v>
      </c>
      <c r="D14" s="92"/>
      <c r="E14" s="92"/>
      <c r="F14" s="92"/>
      <c r="G14" s="92"/>
      <c r="H14" s="78"/>
      <c r="I14" s="78"/>
      <c r="J14" s="18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22"/>
      <c r="B15" s="74"/>
      <c r="C15" s="92"/>
      <c r="D15" s="92"/>
      <c r="E15" s="92"/>
      <c r="F15" s="92"/>
      <c r="G15" s="92"/>
      <c r="H15" s="78"/>
      <c r="I15" s="78"/>
      <c r="J15" s="18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22"/>
      <c r="B16" s="74"/>
      <c r="C16" s="104" t="s">
        <v>253</v>
      </c>
      <c r="D16" s="112"/>
      <c r="E16" s="105"/>
      <c r="F16" s="239" t="s">
        <v>242</v>
      </c>
      <c r="G16" s="240" t="s">
        <v>84</v>
      </c>
      <c r="H16" s="246" t="s">
        <v>254</v>
      </c>
      <c r="I16" s="92"/>
      <c r="J16" s="18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2"/>
      <c r="B17" s="74"/>
      <c r="C17" s="79" t="s">
        <v>255</v>
      </c>
      <c r="D17" s="80"/>
      <c r="E17" s="81"/>
      <c r="F17" s="247">
        <v>0.8</v>
      </c>
      <c r="G17" s="248">
        <v>0.85000000000000009</v>
      </c>
      <c r="H17" s="256">
        <v>5800</v>
      </c>
      <c r="I17" s="92"/>
      <c r="J17" s="18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 x14ac:dyDescent="0.25">
      <c r="A18" s="22"/>
      <c r="B18" s="74"/>
      <c r="C18" s="84" t="s">
        <v>256</v>
      </c>
      <c r="D18" s="85"/>
      <c r="E18" s="86"/>
      <c r="F18" s="249">
        <v>1</v>
      </c>
      <c r="G18" s="250">
        <v>0.9</v>
      </c>
      <c r="H18" s="257">
        <v>6200</v>
      </c>
      <c r="I18" s="92"/>
      <c r="J18" s="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 x14ac:dyDescent="0.25">
      <c r="A19" s="22"/>
      <c r="B19" s="74"/>
      <c r="C19" s="93"/>
      <c r="D19" s="93"/>
      <c r="E19" s="93"/>
      <c r="F19" s="93"/>
      <c r="G19" s="93"/>
      <c r="H19" s="163"/>
      <c r="I19" s="93"/>
      <c r="J19" s="18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 x14ac:dyDescent="0.25">
      <c r="A20" s="22"/>
      <c r="B20" s="74"/>
      <c r="C20" s="104" t="s">
        <v>257</v>
      </c>
      <c r="D20" s="112"/>
      <c r="E20" s="105"/>
      <c r="F20" s="239" t="s">
        <v>242</v>
      </c>
      <c r="G20" s="240" t="s">
        <v>84</v>
      </c>
      <c r="H20" s="258" t="s">
        <v>254</v>
      </c>
      <c r="I20" s="92"/>
      <c r="J20" s="18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 x14ac:dyDescent="0.25">
      <c r="A21" s="22"/>
      <c r="B21" s="74"/>
      <c r="C21" s="79" t="s">
        <v>258</v>
      </c>
      <c r="D21" s="80"/>
      <c r="E21" s="81"/>
      <c r="F21" s="247">
        <v>0.8</v>
      </c>
      <c r="G21" s="248">
        <v>0.65</v>
      </c>
      <c r="H21" s="256">
        <v>3800</v>
      </c>
      <c r="I21" s="92"/>
      <c r="J21" s="18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 x14ac:dyDescent="0.25">
      <c r="A22" s="22"/>
      <c r="B22" s="74"/>
      <c r="C22" s="84" t="s">
        <v>259</v>
      </c>
      <c r="D22" s="85"/>
      <c r="E22" s="86"/>
      <c r="F22" s="249">
        <v>1</v>
      </c>
      <c r="G22" s="250">
        <v>1.1000000000000001</v>
      </c>
      <c r="H22" s="257">
        <v>8200</v>
      </c>
      <c r="I22" s="92"/>
      <c r="J22" s="18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 x14ac:dyDescent="0.25">
      <c r="A23" s="22"/>
      <c r="B23" s="74"/>
      <c r="C23" s="92"/>
      <c r="D23" s="92"/>
      <c r="E23" s="92"/>
      <c r="F23" s="92"/>
      <c r="G23" s="92"/>
      <c r="H23" s="78"/>
      <c r="I23" s="92"/>
      <c r="J23" s="18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 x14ac:dyDescent="0.25">
      <c r="A24" s="22"/>
      <c r="B24" s="74"/>
      <c r="C24" s="91" t="s">
        <v>260</v>
      </c>
      <c r="D24" s="78"/>
      <c r="E24" s="78"/>
      <c r="F24" s="78"/>
      <c r="G24" s="93"/>
      <c r="H24" s="78"/>
      <c r="I24" s="78"/>
      <c r="J24" s="18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 x14ac:dyDescent="0.25">
      <c r="A25" s="22"/>
      <c r="B25" s="74"/>
      <c r="C25" s="78"/>
      <c r="D25" s="78"/>
      <c r="E25" s="78"/>
      <c r="F25" s="78"/>
      <c r="G25" s="93"/>
      <c r="H25" s="78"/>
      <c r="I25" s="78"/>
      <c r="J25" s="18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 x14ac:dyDescent="0.25">
      <c r="A26" s="22"/>
      <c r="B26" s="74"/>
      <c r="C26" s="104"/>
      <c r="D26" s="112"/>
      <c r="E26" s="105"/>
      <c r="F26" s="239" t="s">
        <v>242</v>
      </c>
      <c r="G26" s="240" t="s">
        <v>84</v>
      </c>
      <c r="H26" s="78"/>
      <c r="I26" s="78"/>
      <c r="J26" s="18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 x14ac:dyDescent="0.25">
      <c r="A27" s="22"/>
      <c r="B27" s="74"/>
      <c r="C27" s="84" t="s">
        <v>260</v>
      </c>
      <c r="D27" s="85"/>
      <c r="E27" s="86"/>
      <c r="F27" s="251">
        <v>20</v>
      </c>
      <c r="G27" s="252">
        <v>25</v>
      </c>
      <c r="H27" s="78"/>
      <c r="I27" s="78"/>
      <c r="J27" s="18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 x14ac:dyDescent="0.25">
      <c r="A28" s="22"/>
      <c r="B28" s="74"/>
      <c r="C28" s="74"/>
      <c r="D28" s="74"/>
      <c r="E28" s="74"/>
      <c r="F28" s="74"/>
      <c r="G28" s="74"/>
      <c r="H28" s="74"/>
      <c r="I28" s="74"/>
      <c r="J28" s="1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 x14ac:dyDescent="0.25">
      <c r="A29" s="22"/>
      <c r="B29" s="17"/>
      <c r="C29" s="74"/>
      <c r="D29" s="74"/>
      <c r="E29" s="74"/>
      <c r="F29" s="74"/>
      <c r="G29" s="74"/>
      <c r="H29" s="74"/>
      <c r="I29" s="17"/>
      <c r="J29" s="18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2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5" customHeight="1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2:24" ht="15" customHeight="1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2:24" ht="15" customHeight="1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2:24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2:24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</sheetData>
  <mergeCells count="1">
    <mergeCell ref="I1:J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4" x14ac:dyDescent="0.25">
      <c r="A1" s="7">
        <v>18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25" t="s">
        <v>2</v>
      </c>
      <c r="B6" s="78" t="s">
        <v>261</v>
      </c>
      <c r="C6" s="78"/>
      <c r="D6" s="78"/>
      <c r="E6" s="78"/>
      <c r="F6" s="78"/>
      <c r="G6" s="78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Grid'!$C$8:$I$54,MATCH($A$1,'Point Grid'!$A$8:$A$54,0),MATCH(A6,'Point Grid'!$C$7:$I$7,0))</f>
        <v>1.5</v>
      </c>
      <c r="B7" s="78"/>
      <c r="C7" s="78"/>
      <c r="D7" s="78"/>
      <c r="E7" s="78"/>
      <c r="F7" s="78"/>
      <c r="G7" s="78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74"/>
      <c r="C8" s="94"/>
      <c r="D8" s="95" t="s">
        <v>262</v>
      </c>
      <c r="E8" s="95" t="s">
        <v>262</v>
      </c>
      <c r="F8" s="96"/>
      <c r="G8" s="78"/>
      <c r="H8" s="7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74"/>
      <c r="C9" s="101"/>
      <c r="D9" s="259" t="s">
        <v>263</v>
      </c>
      <c r="E9" s="259" t="s">
        <v>264</v>
      </c>
      <c r="F9" s="260"/>
      <c r="G9" s="78"/>
      <c r="H9" s="7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25"/>
      <c r="B10" s="74"/>
      <c r="C10" s="97" t="s">
        <v>265</v>
      </c>
      <c r="D10" s="98" t="s">
        <v>266</v>
      </c>
      <c r="E10" s="98" t="s">
        <v>266</v>
      </c>
      <c r="F10" s="99" t="s">
        <v>267</v>
      </c>
      <c r="G10" s="78"/>
      <c r="H10" s="7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A11" s="25"/>
      <c r="B11" s="74"/>
      <c r="C11" s="101">
        <v>2020</v>
      </c>
      <c r="D11" s="80">
        <v>500</v>
      </c>
      <c r="E11" s="80">
        <v>6240</v>
      </c>
      <c r="F11" s="81">
        <v>102000</v>
      </c>
      <c r="G11" s="78"/>
      <c r="H11" s="92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 s="25"/>
      <c r="B12" s="74"/>
      <c r="C12" s="101">
        <v>2021</v>
      </c>
      <c r="D12" s="80">
        <v>505</v>
      </c>
      <c r="E12" s="80">
        <v>3680</v>
      </c>
      <c r="F12" s="81">
        <v>94500</v>
      </c>
      <c r="G12" s="78"/>
      <c r="H12" s="92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25"/>
      <c r="B13" s="74"/>
      <c r="C13" s="103">
        <v>2022</v>
      </c>
      <c r="D13" s="85">
        <v>460</v>
      </c>
      <c r="E13" s="85">
        <v>3090</v>
      </c>
      <c r="F13" s="86">
        <v>111352.5</v>
      </c>
      <c r="G13" s="78"/>
      <c r="H13" s="92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25"/>
      <c r="B14" s="74"/>
      <c r="C14" s="121" t="s">
        <v>57</v>
      </c>
      <c r="D14" s="261">
        <v>1465</v>
      </c>
      <c r="E14" s="261">
        <v>13010</v>
      </c>
      <c r="F14" s="105">
        <v>307852.5</v>
      </c>
      <c r="G14" s="78"/>
      <c r="H14" s="92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25"/>
      <c r="B15" s="74"/>
      <c r="C15" s="92"/>
      <c r="D15" s="92"/>
      <c r="E15" s="92"/>
      <c r="F15" s="92"/>
      <c r="G15" s="92"/>
      <c r="H15" s="92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25"/>
      <c r="B16" s="74"/>
      <c r="C16" s="265" t="s">
        <v>268</v>
      </c>
      <c r="D16" s="76"/>
      <c r="E16" s="76"/>
      <c r="F16" s="77"/>
      <c r="G16" s="262">
        <v>3</v>
      </c>
      <c r="H16" s="92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5"/>
      <c r="B17" s="74"/>
      <c r="C17" s="266" t="s">
        <v>269</v>
      </c>
      <c r="D17" s="80"/>
      <c r="E17" s="80"/>
      <c r="F17" s="81"/>
      <c r="G17" s="263">
        <v>0.15</v>
      </c>
      <c r="H17" s="92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 x14ac:dyDescent="0.25">
      <c r="A18" s="25"/>
      <c r="B18" s="74"/>
      <c r="C18" s="79" t="s">
        <v>270</v>
      </c>
      <c r="D18" s="80"/>
      <c r="E18" s="80"/>
      <c r="F18" s="81"/>
      <c r="G18" s="81">
        <v>2160</v>
      </c>
      <c r="H18" s="92" t="s">
        <v>271</v>
      </c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 x14ac:dyDescent="0.25">
      <c r="A19" s="25"/>
      <c r="B19" s="74"/>
      <c r="C19" s="84" t="s">
        <v>272</v>
      </c>
      <c r="D19" s="85"/>
      <c r="E19" s="85"/>
      <c r="F19" s="86"/>
      <c r="G19" s="264">
        <v>0.28999999999999998</v>
      </c>
      <c r="H19" s="78" t="s">
        <v>273</v>
      </c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 x14ac:dyDescent="0.25">
      <c r="A20" s="25"/>
      <c r="B20" s="17"/>
      <c r="C20" s="27"/>
      <c r="D20" s="27"/>
      <c r="E20" s="27"/>
      <c r="F20" s="27"/>
      <c r="G20" s="27"/>
      <c r="H20" s="2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 x14ac:dyDescent="0.25">
      <c r="A21" s="25"/>
      <c r="B21" s="17"/>
      <c r="C21" s="27"/>
      <c r="D21" s="27"/>
      <c r="E21" s="27"/>
      <c r="F21" s="27"/>
      <c r="G21" s="27"/>
      <c r="H21" s="2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 x14ac:dyDescent="0.25">
      <c r="A22" s="25"/>
      <c r="B22" s="17"/>
      <c r="C22" s="27"/>
      <c r="D22" s="27"/>
      <c r="E22" s="27"/>
      <c r="F22" s="27"/>
      <c r="G22" s="27"/>
      <c r="H22" s="2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 x14ac:dyDescent="0.25">
      <c r="A23" s="25"/>
      <c r="B23" s="17"/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 x14ac:dyDescent="0.25">
      <c r="A24" s="25"/>
      <c r="B24" s="17"/>
      <c r="C24" s="27"/>
      <c r="D24" s="27"/>
      <c r="E24" s="27"/>
      <c r="F24" s="2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 x14ac:dyDescent="0.25">
      <c r="A25" s="25"/>
      <c r="B25" s="17"/>
      <c r="C25" s="27"/>
      <c r="D25" s="27"/>
      <c r="E25" s="27"/>
      <c r="F25" s="27"/>
      <c r="G25" s="27"/>
      <c r="H25" s="2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 x14ac:dyDescent="0.25">
      <c r="A26" s="25"/>
      <c r="B26" s="17"/>
      <c r="C26" s="27"/>
      <c r="D26" s="27"/>
      <c r="E26" s="27"/>
      <c r="F26" s="27"/>
      <c r="G26" s="27"/>
      <c r="H26" s="2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 x14ac:dyDescent="0.25">
      <c r="A27" s="25"/>
      <c r="B27" s="17"/>
      <c r="C27" s="27"/>
      <c r="D27" s="27"/>
      <c r="E27" s="27"/>
      <c r="F27" s="27"/>
      <c r="G27" s="27"/>
      <c r="H27" s="2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2:24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2:24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2:24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2:24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19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0.5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274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0.5</v>
      </c>
      <c r="B7" s="17" t="s">
        <v>275</v>
      </c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17"/>
      <c r="D8" s="27"/>
      <c r="E8" s="27"/>
      <c r="F8" s="27"/>
      <c r="G8" s="27"/>
      <c r="H8" s="27"/>
      <c r="I8" s="1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/>
      <c r="C11" s="17"/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7"/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/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153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51" x14ac:dyDescent="0.25">
      <c r="A1" s="7">
        <v>20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81" t="s">
        <v>24</v>
      </c>
      <c r="L1" s="38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9">
        <f>INDEX('Point Grid'!B:B,MATCH(A1,'Point Grid'!A:A,0))</f>
        <v>2</v>
      </c>
      <c r="B4" s="17" t="s">
        <v>101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25" t="s">
        <v>2</v>
      </c>
      <c r="B6" s="51" t="s">
        <v>276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75" thickBot="1" x14ac:dyDescent="0.3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25">
      <c r="A9" s="25"/>
      <c r="B9" s="51"/>
      <c r="C9" s="51"/>
      <c r="D9" s="233"/>
      <c r="E9" s="267">
        <v>2018</v>
      </c>
      <c r="F9" s="268"/>
      <c r="G9" s="267">
        <v>2019</v>
      </c>
      <c r="H9" s="268"/>
      <c r="I9" s="267">
        <v>2020</v>
      </c>
      <c r="J9" s="192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x14ac:dyDescent="0.25">
      <c r="A10" s="25"/>
      <c r="B10" s="51"/>
      <c r="C10" s="51"/>
      <c r="D10" s="233"/>
      <c r="E10" s="51"/>
      <c r="F10" s="195" t="s">
        <v>173</v>
      </c>
      <c r="G10" s="51"/>
      <c r="H10" s="195" t="s">
        <v>173</v>
      </c>
      <c r="I10" s="51"/>
      <c r="J10" s="193" t="s">
        <v>173</v>
      </c>
      <c r="K10" s="17"/>
      <c r="L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x14ac:dyDescent="0.25">
      <c r="A11" s="25"/>
      <c r="B11" s="51"/>
      <c r="C11" s="51"/>
      <c r="D11" s="233"/>
      <c r="E11" s="193" t="s">
        <v>277</v>
      </c>
      <c r="F11" s="195" t="s">
        <v>278</v>
      </c>
      <c r="G11" s="193" t="s">
        <v>277</v>
      </c>
      <c r="H11" s="195" t="s">
        <v>278</v>
      </c>
      <c r="I11" s="193" t="s">
        <v>277</v>
      </c>
      <c r="J11" s="193" t="s">
        <v>278</v>
      </c>
      <c r="K11" s="17"/>
      <c r="L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x14ac:dyDescent="0.25">
      <c r="A12" s="25"/>
      <c r="B12" s="129" t="s">
        <v>279</v>
      </c>
      <c r="C12" s="129" t="s">
        <v>54</v>
      </c>
      <c r="D12" s="194" t="s">
        <v>280</v>
      </c>
      <c r="E12" s="129" t="s">
        <v>105</v>
      </c>
      <c r="F12" s="194" t="s">
        <v>105</v>
      </c>
      <c r="G12" s="129" t="s">
        <v>105</v>
      </c>
      <c r="H12" s="194" t="s">
        <v>105</v>
      </c>
      <c r="I12" s="129" t="s">
        <v>105</v>
      </c>
      <c r="J12" s="129" t="s">
        <v>105</v>
      </c>
      <c r="K12" s="17"/>
      <c r="L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x14ac:dyDescent="0.25">
      <c r="A13" s="25"/>
      <c r="B13" s="193">
        <v>1</v>
      </c>
      <c r="C13" s="193">
        <v>2018</v>
      </c>
      <c r="D13" s="195">
        <v>2018</v>
      </c>
      <c r="E13" s="269">
        <v>400</v>
      </c>
      <c r="F13" s="82">
        <v>800</v>
      </c>
      <c r="G13" s="269">
        <v>600</v>
      </c>
      <c r="H13" s="82">
        <v>0</v>
      </c>
      <c r="I13" s="269">
        <v>0</v>
      </c>
      <c r="J13" s="269">
        <v>0</v>
      </c>
      <c r="K13" s="17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x14ac:dyDescent="0.25">
      <c r="A14" s="25"/>
      <c r="B14" s="193">
        <v>2</v>
      </c>
      <c r="C14" s="193">
        <v>2018</v>
      </c>
      <c r="D14" s="195">
        <v>2018</v>
      </c>
      <c r="E14" s="269">
        <v>800</v>
      </c>
      <c r="F14" s="82">
        <v>500</v>
      </c>
      <c r="G14" s="269">
        <v>700</v>
      </c>
      <c r="H14" s="82">
        <v>400</v>
      </c>
      <c r="I14" s="269">
        <v>900</v>
      </c>
      <c r="J14" s="269">
        <v>100</v>
      </c>
      <c r="K14" s="17"/>
      <c r="L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x14ac:dyDescent="0.25">
      <c r="A15" s="25"/>
      <c r="B15" s="193">
        <v>3</v>
      </c>
      <c r="C15" s="193">
        <v>2018</v>
      </c>
      <c r="D15" s="195">
        <v>2018</v>
      </c>
      <c r="E15" s="269">
        <v>400</v>
      </c>
      <c r="F15" s="82">
        <v>500</v>
      </c>
      <c r="G15" s="269">
        <v>500</v>
      </c>
      <c r="H15" s="82">
        <v>400</v>
      </c>
      <c r="I15" s="269">
        <v>400</v>
      </c>
      <c r="J15" s="269">
        <v>200</v>
      </c>
      <c r="K15" s="17"/>
      <c r="L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25">
      <c r="A16" s="25"/>
      <c r="B16" s="193">
        <v>4</v>
      </c>
      <c r="C16" s="193">
        <v>2018</v>
      </c>
      <c r="D16" s="195">
        <v>2019</v>
      </c>
      <c r="E16" s="269" t="s">
        <v>67</v>
      </c>
      <c r="F16" s="82" t="s">
        <v>67</v>
      </c>
      <c r="G16" s="269">
        <v>800</v>
      </c>
      <c r="H16" s="82">
        <v>400</v>
      </c>
      <c r="I16" s="269">
        <v>300</v>
      </c>
      <c r="J16" s="269">
        <v>100</v>
      </c>
      <c r="K16" s="17"/>
      <c r="L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x14ac:dyDescent="0.25">
      <c r="A17" s="25"/>
      <c r="B17" s="193">
        <v>5</v>
      </c>
      <c r="C17" s="193">
        <v>2019</v>
      </c>
      <c r="D17" s="195">
        <v>2019</v>
      </c>
      <c r="E17" s="269" t="s">
        <v>67</v>
      </c>
      <c r="F17" s="82" t="s">
        <v>67</v>
      </c>
      <c r="G17" s="269">
        <v>700</v>
      </c>
      <c r="H17" s="82">
        <v>200</v>
      </c>
      <c r="I17" s="269">
        <v>700</v>
      </c>
      <c r="J17" s="269">
        <v>100</v>
      </c>
      <c r="K17" s="17"/>
      <c r="L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customHeight="1" x14ac:dyDescent="0.25">
      <c r="A18" s="25"/>
      <c r="B18" s="193">
        <v>6</v>
      </c>
      <c r="C18" s="193">
        <v>2019</v>
      </c>
      <c r="D18" s="195">
        <v>2020</v>
      </c>
      <c r="E18" s="269" t="s">
        <v>67</v>
      </c>
      <c r="F18" s="82" t="s">
        <v>67</v>
      </c>
      <c r="G18" s="269" t="s">
        <v>67</v>
      </c>
      <c r="H18" s="82" t="s">
        <v>67</v>
      </c>
      <c r="I18" s="269">
        <v>600</v>
      </c>
      <c r="J18" s="269">
        <v>100</v>
      </c>
      <c r="K18" s="17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 x14ac:dyDescent="0.25">
      <c r="A19" s="25"/>
      <c r="B19" s="193">
        <v>7</v>
      </c>
      <c r="C19" s="193">
        <v>2019</v>
      </c>
      <c r="D19" s="195">
        <v>2021</v>
      </c>
      <c r="E19" s="269" t="s">
        <v>67</v>
      </c>
      <c r="F19" s="82" t="s">
        <v>67</v>
      </c>
      <c r="G19" s="269" t="s">
        <v>67</v>
      </c>
      <c r="H19" s="82" t="s">
        <v>67</v>
      </c>
      <c r="I19" s="269" t="s">
        <v>67</v>
      </c>
      <c r="J19" s="269" t="s">
        <v>67</v>
      </c>
      <c r="K19" s="1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customHeight="1" x14ac:dyDescent="0.25">
      <c r="A20" s="25"/>
      <c r="B20" s="193">
        <v>8</v>
      </c>
      <c r="C20" s="193">
        <v>2019</v>
      </c>
      <c r="D20" s="195">
        <v>2021</v>
      </c>
      <c r="E20" s="269" t="s">
        <v>67</v>
      </c>
      <c r="F20" s="82" t="s">
        <v>67</v>
      </c>
      <c r="G20" s="269" t="s">
        <v>67</v>
      </c>
      <c r="H20" s="82" t="s">
        <v>67</v>
      </c>
      <c r="I20" s="269" t="s">
        <v>67</v>
      </c>
      <c r="J20" s="269" t="s">
        <v>67</v>
      </c>
      <c r="K20" s="17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customHeight="1" x14ac:dyDescent="0.25">
      <c r="A21" s="25"/>
      <c r="B21" s="193">
        <v>9</v>
      </c>
      <c r="C21" s="193">
        <v>2020</v>
      </c>
      <c r="D21" s="195">
        <v>2020</v>
      </c>
      <c r="E21" s="269" t="s">
        <v>67</v>
      </c>
      <c r="F21" s="82" t="s">
        <v>67</v>
      </c>
      <c r="G21" s="269" t="s">
        <v>67</v>
      </c>
      <c r="H21" s="82" t="s">
        <v>67</v>
      </c>
      <c r="I21" s="269">
        <v>800</v>
      </c>
      <c r="J21" s="269">
        <v>100</v>
      </c>
      <c r="K21" s="17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" customHeight="1" x14ac:dyDescent="0.25">
      <c r="A22" s="25"/>
      <c r="B22" s="193">
        <v>10</v>
      </c>
      <c r="C22" s="193">
        <v>2020</v>
      </c>
      <c r="D22" s="195">
        <v>2021</v>
      </c>
      <c r="E22" s="269" t="s">
        <v>67</v>
      </c>
      <c r="F22" s="82" t="s">
        <v>67</v>
      </c>
      <c r="G22" s="269" t="s">
        <v>67</v>
      </c>
      <c r="H22" s="82" t="s">
        <v>67</v>
      </c>
      <c r="I22" s="269" t="s">
        <v>67</v>
      </c>
      <c r="J22" s="269" t="s">
        <v>67</v>
      </c>
      <c r="K22" s="17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" customHeight="1" x14ac:dyDescent="0.25">
      <c r="A23" s="25"/>
      <c r="B23" s="193">
        <v>11</v>
      </c>
      <c r="C23" s="193">
        <v>2020</v>
      </c>
      <c r="D23" s="195">
        <v>2022</v>
      </c>
      <c r="E23" s="269" t="s">
        <v>67</v>
      </c>
      <c r="F23" s="82" t="s">
        <v>67</v>
      </c>
      <c r="G23" s="269" t="s">
        <v>67</v>
      </c>
      <c r="H23" s="82" t="s">
        <v>67</v>
      </c>
      <c r="I23" s="269" t="s">
        <v>67</v>
      </c>
      <c r="J23" s="269" t="s">
        <v>67</v>
      </c>
      <c r="K23" s="17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" customHeight="1" thickBot="1" x14ac:dyDescent="0.3">
      <c r="A27" s="2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customHeight="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" customHeight="1" x14ac:dyDescent="0.25"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customHeight="1" x14ac:dyDescent="0.25"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" customHeight="1" x14ac:dyDescent="0.25"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" customHeight="1" x14ac:dyDescent="0.25"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15" customHeight="1" x14ac:dyDescent="0.25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15" customHeight="1" x14ac:dyDescent="0.25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15" customHeight="1" x14ac:dyDescent="0.25"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15" customHeight="1" x14ac:dyDescent="0.25"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15" customHeight="1" x14ac:dyDescent="0.25"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15" customHeight="1" x14ac:dyDescent="0.25"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15" customHeight="1" x14ac:dyDescent="0.25"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15" customHeight="1" x14ac:dyDescent="0.25"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15" customHeight="1" x14ac:dyDescent="0.25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15" customHeight="1" x14ac:dyDescent="0.25"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2:5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2:5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2:5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2:5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2:5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2:5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2:5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2:5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2:5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ht="15" customHeight="1" x14ac:dyDescent="0.25">
      <c r="A76" s="2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ht="15" customHeight="1" x14ac:dyDescent="0.25">
      <c r="A77" s="2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ht="15" customHeight="1" x14ac:dyDescent="0.25">
      <c r="A78" s="2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ht="15" customHeight="1" x14ac:dyDescent="0.25">
      <c r="A79" s="2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ht="15" customHeight="1" x14ac:dyDescent="0.25">
      <c r="A80" s="2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ht="15" customHeight="1" x14ac:dyDescent="0.25">
      <c r="A81" s="2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ht="15" customHeight="1" thickBot="1" x14ac:dyDescent="0.3">
      <c r="A82" s="2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ht="15" customHeight="1" x14ac:dyDescent="0.25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ht="15" customHeight="1" x14ac:dyDescent="0.25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ht="15" customHeight="1" x14ac:dyDescent="0.25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ht="15" customHeight="1" x14ac:dyDescent="0.25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ht="15" customHeight="1" x14ac:dyDescent="0.25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15" customHeight="1" x14ac:dyDescent="0.25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ht="15" customHeight="1" x14ac:dyDescent="0.25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ht="15" customHeight="1" x14ac:dyDescent="0.25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ht="15" customHeight="1" x14ac:dyDescent="0.25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ht="15" customHeight="1" x14ac:dyDescent="0.25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15" customHeight="1" x14ac:dyDescent="0.25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ht="15" customHeight="1" x14ac:dyDescent="0.25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ht="15" customHeight="1" x14ac:dyDescent="0.25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:51" ht="15" customHeight="1" x14ac:dyDescent="0.25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:5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:5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:5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:5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:5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:5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:5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:5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:5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:5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1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:51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:51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:51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:51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:51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:51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:51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:51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:51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:51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:51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:51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:51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:51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:51" ht="15" customHeight="1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:51" ht="15" customHeight="1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:51" ht="15" customHeight="1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 x14ac:dyDescent="0.2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 x14ac:dyDescent="0.2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 x14ac:dyDescent="0.2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51" ht="15" customHeight="1" x14ac:dyDescent="0.2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:51" ht="15" customHeight="1" x14ac:dyDescent="0.2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:51" ht="15" customHeight="1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:51" ht="15" customHeight="1" x14ac:dyDescent="0.2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:51" ht="15" customHeight="1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:51" ht="15" customHeight="1" x14ac:dyDescent="0.2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:51" ht="15" customHeight="1" x14ac:dyDescent="0.2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:51" ht="15" customHeight="1" x14ac:dyDescent="0.2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:51" ht="15" customHeight="1" x14ac:dyDescent="0.2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</sheetData>
  <mergeCells count="1">
    <mergeCell ref="K1:L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106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4" width="9.140625" style="21"/>
    <col min="15" max="15" width="11.85546875" style="21" customWidth="1"/>
    <col min="16" max="16" width="12.7109375" style="21" customWidth="1"/>
    <col min="17" max="16384" width="9.140625" style="21"/>
  </cols>
  <sheetData>
    <row r="1" spans="1:34" ht="15" customHeight="1" x14ac:dyDescent="0.25">
      <c r="A1" s="7">
        <v>21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81" t="s">
        <v>24</v>
      </c>
      <c r="L1" s="38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15" customHeight="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15" customHeight="1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x14ac:dyDescent="0.25">
      <c r="A6" s="25" t="s">
        <v>2</v>
      </c>
      <c r="B6" s="17" t="s">
        <v>281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customHeight="1" thickBot="1" x14ac:dyDescent="0.3">
      <c r="A7" s="9">
        <f>INDEX('Point Grid'!$C$8:$I$54,MATCH($A$1,'Point Grid'!$A$8:$A$54,0),MATCH(A6,'Point Grid'!$C$7:$I$7,0))</f>
        <v>1</v>
      </c>
      <c r="B7" s="17" t="s">
        <v>282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5" customHeight="1" thickBot="1" x14ac:dyDescent="0.3">
      <c r="A8" s="5"/>
      <c r="B8" s="17" t="s">
        <v>283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15" customHeight="1" x14ac:dyDescent="0.25">
      <c r="A9" s="25"/>
      <c r="B9" s="185" t="s">
        <v>285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5" customHeight="1" x14ac:dyDescent="0.25">
      <c r="A10" s="25"/>
      <c r="B10" s="270" t="s">
        <v>284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5" customHeight="1" x14ac:dyDescent="0.25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5" customHeight="1" x14ac:dyDescent="0.25">
      <c r="A12" s="25"/>
      <c r="B12" s="127" t="s">
        <v>102</v>
      </c>
      <c r="C12" s="128" t="s">
        <v>103</v>
      </c>
      <c r="D12" s="51"/>
      <c r="E12" s="51" t="s">
        <v>104</v>
      </c>
      <c r="F12" s="51"/>
      <c r="G12" s="51"/>
      <c r="H12" s="51"/>
      <c r="I12" s="17"/>
      <c r="J12" s="17"/>
      <c r="K12" s="17"/>
      <c r="L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5" customHeight="1" x14ac:dyDescent="0.25">
      <c r="A13" s="25"/>
      <c r="B13" s="129" t="s">
        <v>54</v>
      </c>
      <c r="C13" s="130">
        <v>12</v>
      </c>
      <c r="D13" s="130">
        <f>C13+12</f>
        <v>24</v>
      </c>
      <c r="E13" s="130">
        <f t="shared" ref="E13" si="0">D13+12</f>
        <v>36</v>
      </c>
      <c r="F13" s="130">
        <f t="shared" ref="F13" si="1">E13+12</f>
        <v>48</v>
      </c>
      <c r="G13" s="130">
        <f t="shared" ref="G13" si="2">F13+12</f>
        <v>60</v>
      </c>
      <c r="H13" s="130">
        <f t="shared" ref="H13" si="3">G13+12</f>
        <v>72</v>
      </c>
      <c r="I13" s="17"/>
      <c r="J13" s="17"/>
      <c r="K13" s="17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5" customHeight="1" x14ac:dyDescent="0.25">
      <c r="A14" s="25"/>
      <c r="B14" s="131">
        <v>2020</v>
      </c>
      <c r="C14" s="132">
        <v>10000</v>
      </c>
      <c r="D14" s="132">
        <v>25000</v>
      </c>
      <c r="E14" s="132">
        <v>40000</v>
      </c>
      <c r="F14" s="132">
        <v>50000</v>
      </c>
      <c r="G14" s="132">
        <v>55000</v>
      </c>
      <c r="H14" s="132">
        <v>60000</v>
      </c>
      <c r="I14" s="17"/>
      <c r="J14" s="17"/>
      <c r="K14" s="17"/>
      <c r="L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5" customHeight="1" x14ac:dyDescent="0.25">
      <c r="A15" s="25"/>
      <c r="B15" s="131">
        <f>B14+1</f>
        <v>2021</v>
      </c>
      <c r="C15" s="132">
        <v>10000</v>
      </c>
      <c r="D15" s="132">
        <v>25000</v>
      </c>
      <c r="E15" s="132">
        <v>40000</v>
      </c>
      <c r="F15" s="132">
        <v>50000</v>
      </c>
      <c r="G15" s="132">
        <v>55000</v>
      </c>
      <c r="H15" s="132"/>
      <c r="I15" s="17"/>
      <c r="J15" s="17"/>
      <c r="K15" s="17"/>
      <c r="L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5" customHeight="1" x14ac:dyDescent="0.25">
      <c r="A16" s="25"/>
      <c r="B16" s="131">
        <f t="shared" ref="B16:B19" si="4">B15+1</f>
        <v>2022</v>
      </c>
      <c r="C16" s="132">
        <v>10000</v>
      </c>
      <c r="D16" s="132">
        <v>25000</v>
      </c>
      <c r="E16" s="132">
        <v>40000</v>
      </c>
      <c r="F16" s="132">
        <v>50000</v>
      </c>
      <c r="G16" s="132"/>
      <c r="H16" s="132"/>
      <c r="I16" s="17"/>
      <c r="J16" s="17"/>
      <c r="K16" s="17"/>
      <c r="L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5" customHeight="1" x14ac:dyDescent="0.25">
      <c r="A17" s="25"/>
      <c r="B17" s="131">
        <f t="shared" si="4"/>
        <v>2023</v>
      </c>
      <c r="C17" s="132">
        <v>10000</v>
      </c>
      <c r="D17" s="132">
        <v>25000</v>
      </c>
      <c r="E17" s="132">
        <v>40000</v>
      </c>
      <c r="F17" s="132"/>
      <c r="G17" s="132"/>
      <c r="H17" s="132"/>
      <c r="I17" s="17"/>
      <c r="J17" s="17"/>
      <c r="K17" s="17"/>
      <c r="L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5" customHeight="1" x14ac:dyDescent="0.25">
      <c r="A18" s="25"/>
      <c r="B18" s="131">
        <f t="shared" si="4"/>
        <v>2024</v>
      </c>
      <c r="C18" s="132">
        <v>10000</v>
      </c>
      <c r="D18" s="132">
        <v>25000</v>
      </c>
      <c r="E18" s="132"/>
      <c r="F18" s="132"/>
      <c r="G18" s="132"/>
      <c r="H18" s="132"/>
      <c r="I18" s="17"/>
      <c r="J18" s="17"/>
      <c r="K18" s="17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5" customHeight="1" x14ac:dyDescent="0.25">
      <c r="A19" s="25"/>
      <c r="B19" s="131">
        <f t="shared" si="4"/>
        <v>2025</v>
      </c>
      <c r="C19" s="132">
        <v>10000</v>
      </c>
      <c r="D19" s="132"/>
      <c r="E19" s="132"/>
      <c r="F19" s="132"/>
      <c r="G19" s="132"/>
      <c r="H19" s="132"/>
      <c r="I19" s="17"/>
      <c r="J19" s="17"/>
      <c r="K19" s="1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5" customHeight="1" x14ac:dyDescent="0.25">
      <c r="A20" s="25"/>
      <c r="B20" s="74"/>
      <c r="C20" s="74"/>
      <c r="D20" s="74"/>
      <c r="E20" s="74"/>
      <c r="F20" s="74"/>
      <c r="G20" s="78"/>
      <c r="H20" s="74"/>
      <c r="I20" s="17"/>
      <c r="J20" s="17"/>
      <c r="K20" s="17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5" customHeight="1" x14ac:dyDescent="0.25">
      <c r="A21" s="25"/>
      <c r="B21" s="127" t="s">
        <v>102</v>
      </c>
      <c r="C21" s="128" t="s">
        <v>106</v>
      </c>
      <c r="D21" s="51"/>
      <c r="E21" s="51" t="s">
        <v>104</v>
      </c>
      <c r="F21" s="51"/>
      <c r="G21" s="51"/>
      <c r="H21" s="51"/>
      <c r="I21" s="17"/>
      <c r="J21" s="17"/>
      <c r="K21" s="17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5" customHeight="1" x14ac:dyDescent="0.25">
      <c r="A22" s="25"/>
      <c r="B22" s="129" t="s">
        <v>54</v>
      </c>
      <c r="C22" s="130">
        <v>12</v>
      </c>
      <c r="D22" s="130">
        <f>C22+12</f>
        <v>24</v>
      </c>
      <c r="E22" s="130">
        <f t="shared" ref="E22" si="5">D22+12</f>
        <v>36</v>
      </c>
      <c r="F22" s="130">
        <f t="shared" ref="F22" si="6">E22+12</f>
        <v>48</v>
      </c>
      <c r="G22" s="130">
        <f t="shared" ref="G22" si="7">F22+12</f>
        <v>60</v>
      </c>
      <c r="H22" s="130">
        <f t="shared" ref="H22" si="8">G22+12</f>
        <v>72</v>
      </c>
      <c r="I22" s="17"/>
      <c r="J22" s="17"/>
      <c r="K22" s="17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5" customHeight="1" x14ac:dyDescent="0.25">
      <c r="A23" s="25"/>
      <c r="B23" s="131">
        <v>2020</v>
      </c>
      <c r="C23" s="132">
        <v>30000</v>
      </c>
      <c r="D23" s="132">
        <v>40000</v>
      </c>
      <c r="E23" s="132">
        <v>50000</v>
      </c>
      <c r="F23" s="132">
        <v>55500</v>
      </c>
      <c r="G23" s="132">
        <v>60500</v>
      </c>
      <c r="H23" s="132">
        <v>60000</v>
      </c>
      <c r="I23" s="17"/>
      <c r="J23" s="17"/>
      <c r="K23" s="17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5" customHeight="1" x14ac:dyDescent="0.25">
      <c r="A24" s="25"/>
      <c r="B24" s="131">
        <v>2021</v>
      </c>
      <c r="C24" s="132">
        <v>30000</v>
      </c>
      <c r="D24" s="132">
        <v>40000</v>
      </c>
      <c r="E24" s="132">
        <v>51000</v>
      </c>
      <c r="F24" s="132">
        <v>55500</v>
      </c>
      <c r="G24" s="132">
        <v>60500</v>
      </c>
      <c r="H24" s="132"/>
      <c r="I24" s="17"/>
      <c r="J24" s="17"/>
      <c r="K24" s="17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5" customHeight="1" x14ac:dyDescent="0.25">
      <c r="A25" s="25"/>
      <c r="B25" s="131">
        <v>2022</v>
      </c>
      <c r="C25" s="132">
        <v>30000</v>
      </c>
      <c r="D25" s="132">
        <v>41000</v>
      </c>
      <c r="E25" s="132">
        <v>51000</v>
      </c>
      <c r="F25" s="132">
        <v>55500</v>
      </c>
      <c r="G25" s="132"/>
      <c r="H25" s="132"/>
      <c r="I25" s="17"/>
      <c r="J25" s="17"/>
      <c r="K25" s="1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5" customHeight="1" x14ac:dyDescent="0.25">
      <c r="A26" s="25"/>
      <c r="B26" s="131">
        <v>2023</v>
      </c>
      <c r="C26" s="132">
        <v>32000</v>
      </c>
      <c r="D26" s="132">
        <v>41500</v>
      </c>
      <c r="E26" s="132">
        <v>51000</v>
      </c>
      <c r="F26" s="132"/>
      <c r="G26" s="132"/>
      <c r="H26" s="132"/>
      <c r="I26" s="17"/>
      <c r="J26" s="17"/>
      <c r="K26" s="1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" customHeight="1" x14ac:dyDescent="0.25">
      <c r="A27" s="25"/>
      <c r="B27" s="131">
        <v>2024</v>
      </c>
      <c r="C27" s="132">
        <v>32000</v>
      </c>
      <c r="D27" s="132">
        <v>41500</v>
      </c>
      <c r="E27" s="132"/>
      <c r="F27" s="132"/>
      <c r="G27" s="132"/>
      <c r="H27" s="132"/>
      <c r="I27" s="17"/>
      <c r="J27" s="17"/>
      <c r="K27" s="17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5" customHeight="1" x14ac:dyDescent="0.25">
      <c r="A28" s="25"/>
      <c r="B28" s="131">
        <v>2025</v>
      </c>
      <c r="C28" s="132">
        <v>32000</v>
      </c>
      <c r="D28" s="132"/>
      <c r="E28" s="132"/>
      <c r="F28" s="132"/>
      <c r="G28" s="132"/>
      <c r="H28" s="132"/>
      <c r="I28" s="17"/>
      <c r="J28" s="17"/>
      <c r="K28" s="17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5" customHeight="1" x14ac:dyDescent="0.25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5" customHeight="1" x14ac:dyDescent="0.25">
      <c r="A30" s="2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5" customHeight="1" thickBot="1" x14ac:dyDescent="0.3">
      <c r="A31" s="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2:34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2:34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2:34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2:34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2:34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2:34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34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34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4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4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4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4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4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4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4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2:34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2:34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2:34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2:34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2:34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2:34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2:34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2:34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2:34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2:34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2:34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2:34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2:34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2:34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2:34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2:34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2:34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2:34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:34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:34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:34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:34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</sheetData>
  <mergeCells count="1">
    <mergeCell ref="K1:L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J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36" x14ac:dyDescent="0.25">
      <c r="A1" s="7">
        <v>22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81" t="s">
        <v>24</v>
      </c>
      <c r="L1" s="38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25">
      <c r="A6" s="25" t="s">
        <v>2</v>
      </c>
      <c r="B6" s="17" t="s">
        <v>108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15.75" thickBot="1" x14ac:dyDescent="0.3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x14ac:dyDescent="0.25">
      <c r="A10" s="25" t="s">
        <v>3</v>
      </c>
      <c r="B10" s="93" t="s">
        <v>111</v>
      </c>
      <c r="C10" s="93"/>
      <c r="D10" s="125" t="s">
        <v>107</v>
      </c>
      <c r="E10" s="122" t="s">
        <v>112</v>
      </c>
      <c r="F10" s="276">
        <v>2024</v>
      </c>
      <c r="G10" s="93" t="s">
        <v>286</v>
      </c>
      <c r="H10" s="93"/>
      <c r="I10" s="93"/>
      <c r="J10" s="93"/>
      <c r="K10" s="93"/>
      <c r="L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5.75" thickBot="1" x14ac:dyDescent="0.3">
      <c r="A11" s="9">
        <f>INDEX('Point Grid'!$C$8:$I$54,MATCH($A$1,'Point Grid'!$A$8:$A$54,0),MATCH(A10,'Point Grid'!$C$7:$I$7,0))</f>
        <v>1.75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5.75" thickBot="1" x14ac:dyDescent="0.3">
      <c r="A12" s="5"/>
      <c r="B12" s="122" t="s">
        <v>52</v>
      </c>
      <c r="C12" s="93" t="s">
        <v>287</v>
      </c>
      <c r="D12" s="93"/>
      <c r="E12" s="93"/>
      <c r="F12" s="93"/>
      <c r="G12" s="93"/>
      <c r="H12" s="93"/>
      <c r="I12" s="93"/>
      <c r="J12" s="93"/>
      <c r="K12" s="93"/>
      <c r="L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25">
      <c r="A13" s="25"/>
      <c r="B13" s="122" t="s">
        <v>53</v>
      </c>
      <c r="C13" s="93" t="s">
        <v>288</v>
      </c>
      <c r="D13" s="93"/>
      <c r="E13" s="93"/>
      <c r="F13" s="93"/>
      <c r="G13" s="93"/>
      <c r="H13" s="93"/>
      <c r="I13" s="93"/>
      <c r="J13" s="93"/>
      <c r="K13" s="93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x14ac:dyDescent="0.25">
      <c r="A14" s="25"/>
      <c r="B14" s="93"/>
      <c r="C14" s="93"/>
      <c r="D14" s="93"/>
      <c r="E14" s="271"/>
      <c r="F14" s="93"/>
      <c r="G14" s="93"/>
      <c r="H14" s="93"/>
      <c r="I14" s="93"/>
      <c r="J14" s="93"/>
      <c r="K14" s="93"/>
      <c r="L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x14ac:dyDescent="0.25">
      <c r="A15" s="25"/>
      <c r="B15" s="93" t="s">
        <v>289</v>
      </c>
      <c r="C15" s="93"/>
      <c r="D15" s="93"/>
      <c r="E15" s="93"/>
      <c r="F15" s="93"/>
      <c r="G15" s="93"/>
      <c r="H15" s="93"/>
      <c r="I15" s="93"/>
      <c r="J15" s="93"/>
      <c r="K15" s="93"/>
      <c r="L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x14ac:dyDescent="0.25">
      <c r="A16" s="25"/>
      <c r="B16" s="93"/>
      <c r="C16" s="93"/>
      <c r="D16" s="93"/>
      <c r="E16" s="271"/>
      <c r="F16" s="93"/>
      <c r="G16" s="93"/>
      <c r="H16" s="93"/>
      <c r="I16" s="93"/>
      <c r="J16" s="93"/>
      <c r="K16" s="93"/>
      <c r="L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x14ac:dyDescent="0.25">
      <c r="A17" s="25"/>
      <c r="B17" s="136" t="s">
        <v>110</v>
      </c>
      <c r="C17" s="272"/>
      <c r="D17" s="137"/>
      <c r="E17" s="137">
        <v>5000</v>
      </c>
      <c r="F17" s="93"/>
      <c r="G17" s="93" t="s">
        <v>290</v>
      </c>
      <c r="H17" s="93"/>
      <c r="I17" s="93"/>
      <c r="J17" s="93"/>
      <c r="K17" s="93"/>
      <c r="L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5" customHeight="1" x14ac:dyDescent="0.25">
      <c r="A18" s="25"/>
      <c r="B18" s="170" t="s">
        <v>109</v>
      </c>
      <c r="C18" s="216"/>
      <c r="D18" s="172"/>
      <c r="E18" s="87">
        <v>0.71</v>
      </c>
      <c r="F18" s="93"/>
      <c r="G18" s="93" t="s">
        <v>291</v>
      </c>
      <c r="H18" s="275">
        <v>0.15</v>
      </c>
      <c r="I18" s="93" t="s">
        <v>292</v>
      </c>
      <c r="J18" s="93"/>
      <c r="K18" s="93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5" customHeight="1" x14ac:dyDescent="0.25">
      <c r="A19" s="25"/>
      <c r="B19" s="142" t="s">
        <v>293</v>
      </c>
      <c r="C19" s="273"/>
      <c r="D19" s="138"/>
      <c r="E19" s="138">
        <v>2800</v>
      </c>
      <c r="F19" s="93"/>
      <c r="G19" s="93"/>
      <c r="H19" s="93"/>
      <c r="I19" s="93"/>
      <c r="J19" s="93"/>
      <c r="K19" s="93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5" customHeight="1" x14ac:dyDescent="0.25">
      <c r="A20" s="25"/>
      <c r="B20" s="142" t="s">
        <v>294</v>
      </c>
      <c r="C20" s="273"/>
      <c r="D20" s="138"/>
      <c r="E20" s="274">
        <v>1.3</v>
      </c>
      <c r="F20" s="93"/>
      <c r="G20" s="93"/>
      <c r="H20" s="93"/>
      <c r="I20" s="93"/>
      <c r="J20" s="93"/>
      <c r="K20" s="93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5" customHeight="1" x14ac:dyDescent="0.25">
      <c r="A21" s="22"/>
      <c r="B21" s="170" t="s">
        <v>295</v>
      </c>
      <c r="C21" s="216"/>
      <c r="D21" s="172"/>
      <c r="E21" s="172">
        <v>1510</v>
      </c>
      <c r="F21" s="93"/>
      <c r="G21" s="93"/>
      <c r="H21" s="93"/>
      <c r="I21" s="93"/>
      <c r="J21" s="93"/>
      <c r="K21" s="93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" customHeight="1" x14ac:dyDescent="0.25">
      <c r="A22" s="2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5" customHeight="1" x14ac:dyDescent="0.25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5" customHeight="1" x14ac:dyDescent="0.25"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2:36" ht="15" customHeight="1" x14ac:dyDescent="0.25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2:36" ht="15" customHeight="1" x14ac:dyDescent="0.25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2:36" ht="15" customHeight="1" x14ac:dyDescent="0.25"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2:36" ht="15" customHeight="1" x14ac:dyDescent="0.25"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2:36" ht="15" customHeight="1" x14ac:dyDescent="0.25"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2:36" ht="15" customHeight="1" x14ac:dyDescent="0.25"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2:36" ht="15" customHeight="1" x14ac:dyDescent="0.25"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2:36" ht="15" customHeight="1" x14ac:dyDescent="0.25"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2:36" ht="15" customHeight="1" x14ac:dyDescent="0.25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2:36" ht="15" customHeight="1" x14ac:dyDescent="0.25"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2:36" ht="15" customHeight="1" x14ac:dyDescent="0.25"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2:36" ht="15" customHeight="1" x14ac:dyDescent="0.25"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2:36" ht="15" customHeight="1" x14ac:dyDescent="0.25"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2:36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2:36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2:36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2:36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2:36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2:36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2:36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2:36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2:36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2:36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2:36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36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36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36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36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36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36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2:36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2:36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2:36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2:36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2:36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2:36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2:36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2:36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2:36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2:36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2:36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2:36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2:36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2:36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2:36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2:36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2:36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2:36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2:36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2:36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2:36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2:36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2:36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2:36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2:36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2:36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2:36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2:36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2:36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2:36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2:36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2:36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2:36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2:36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2:36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2:36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2:36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2:36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2:36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</sheetData>
  <mergeCells count="1">
    <mergeCell ref="K1:L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K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37" x14ac:dyDescent="0.25">
      <c r="A1" s="7">
        <v>23</v>
      </c>
      <c r="B1" s="26" t="s">
        <v>12</v>
      </c>
      <c r="C1" s="20"/>
      <c r="D1" s="20"/>
      <c r="E1" s="20"/>
      <c r="F1" s="20"/>
      <c r="G1" s="20"/>
      <c r="H1" s="20"/>
      <c r="I1" s="381" t="s">
        <v>24</v>
      </c>
      <c r="J1" s="38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25" t="s">
        <v>2</v>
      </c>
      <c r="B6" s="17" t="s">
        <v>297</v>
      </c>
      <c r="C6" s="17"/>
      <c r="D6" s="17"/>
      <c r="E6" s="17"/>
      <c r="F6" s="17"/>
      <c r="G6" s="17"/>
      <c r="H6" s="17"/>
      <c r="I6" s="17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thickBot="1" x14ac:dyDescent="0.3">
      <c r="A7" s="9">
        <f>INDEX('Point Grid'!$C$8:$I$54,MATCH($A$1,'Point Grid'!$A$8:$A$54,0),MATCH(A6,'Point Grid'!$C$7:$I$7,0))</f>
        <v>0.5</v>
      </c>
      <c r="B7" s="17" t="s">
        <v>296</v>
      </c>
      <c r="C7" s="17"/>
      <c r="D7" s="17"/>
      <c r="E7" s="17"/>
      <c r="F7" s="17"/>
      <c r="G7" s="17"/>
      <c r="H7" s="17"/>
      <c r="I7" s="17"/>
      <c r="J7" s="1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thickBot="1" x14ac:dyDescent="0.3">
      <c r="A8" s="5"/>
      <c r="B8" s="17" t="s">
        <v>298</v>
      </c>
      <c r="C8" s="27"/>
      <c r="D8" s="27"/>
      <c r="E8" s="27"/>
      <c r="F8" s="27"/>
      <c r="G8" s="27"/>
      <c r="H8" s="27"/>
      <c r="I8" s="27"/>
      <c r="J8" s="1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x14ac:dyDescent="0.25">
      <c r="A10" s="25" t="s">
        <v>3</v>
      </c>
      <c r="B10" s="93" t="s">
        <v>111</v>
      </c>
      <c r="C10" s="93"/>
      <c r="D10" s="125" t="s">
        <v>107</v>
      </c>
      <c r="E10" s="122" t="s">
        <v>112</v>
      </c>
      <c r="F10" s="276">
        <v>2024</v>
      </c>
      <c r="G10" s="93" t="s">
        <v>116</v>
      </c>
      <c r="H10" s="93"/>
      <c r="I10" s="93"/>
      <c r="J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.75" thickBot="1" x14ac:dyDescent="0.3">
      <c r="A11" s="9">
        <f>INDEX('Point Grid'!$C$8:$I$54,MATCH($A$1,'Point Grid'!$A$8:$A$54,0),MATCH(A10,'Point Grid'!$C$7:$I$7,0))</f>
        <v>1.5</v>
      </c>
      <c r="B11" s="93"/>
      <c r="C11" s="93"/>
      <c r="D11" s="93"/>
      <c r="E11" s="93"/>
      <c r="F11" s="93"/>
      <c r="G11" s="93"/>
      <c r="H11" s="93"/>
      <c r="I11" s="93"/>
      <c r="J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.75" thickBot="1" x14ac:dyDescent="0.3">
      <c r="A12" s="5"/>
      <c r="B12" s="93"/>
      <c r="C12" s="93"/>
      <c r="D12" s="93"/>
      <c r="E12" s="93"/>
      <c r="F12" s="93"/>
      <c r="G12" s="93"/>
      <c r="H12" s="93"/>
      <c r="I12" s="93"/>
      <c r="J12" s="1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5">
      <c r="A13" s="25"/>
      <c r="B13" s="143"/>
      <c r="C13" s="144"/>
      <c r="D13" s="144"/>
      <c r="E13" s="140" t="s">
        <v>83</v>
      </c>
      <c r="F13" s="122"/>
      <c r="G13" s="122"/>
      <c r="H13" s="122"/>
      <c r="I13" s="93"/>
      <c r="J13" s="1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25">
      <c r="A14" s="25"/>
      <c r="B14" s="145"/>
      <c r="C14" s="146"/>
      <c r="D14" s="146"/>
      <c r="E14" s="147" t="s">
        <v>85</v>
      </c>
      <c r="F14" s="148"/>
      <c r="G14" s="148"/>
      <c r="H14" s="148"/>
      <c r="I14" s="93"/>
      <c r="J14" s="1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x14ac:dyDescent="0.25">
      <c r="A15" s="25"/>
      <c r="B15" s="149" t="s">
        <v>54</v>
      </c>
      <c r="C15" s="150" t="s">
        <v>115</v>
      </c>
      <c r="D15" s="150" t="s">
        <v>117</v>
      </c>
      <c r="E15" s="151" t="s">
        <v>118</v>
      </c>
      <c r="F15" s="122"/>
      <c r="G15" s="133" t="s">
        <v>105</v>
      </c>
      <c r="H15" s="152" t="s">
        <v>110</v>
      </c>
      <c r="I15" s="93"/>
      <c r="J15" s="1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25">
      <c r="A16" s="25"/>
      <c r="B16" s="153">
        <v>2023</v>
      </c>
      <c r="C16" s="154">
        <v>5900</v>
      </c>
      <c r="D16" s="155">
        <v>2</v>
      </c>
      <c r="E16" s="156">
        <v>1.065024</v>
      </c>
      <c r="F16" s="93"/>
      <c r="G16" s="153">
        <v>2023</v>
      </c>
      <c r="H16" s="157">
        <v>15340</v>
      </c>
      <c r="I16" s="93"/>
      <c r="J16" s="1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x14ac:dyDescent="0.25">
      <c r="A17" s="25"/>
      <c r="B17" s="153">
        <v>2024</v>
      </c>
      <c r="C17" s="154">
        <v>3700</v>
      </c>
      <c r="D17" s="155">
        <v>4.3</v>
      </c>
      <c r="E17" s="156">
        <v>1.032</v>
      </c>
      <c r="F17" s="93"/>
      <c r="G17" s="153">
        <v>2024</v>
      </c>
      <c r="H17" s="157">
        <v>18500</v>
      </c>
      <c r="I17" s="93"/>
      <c r="J17" s="1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customHeight="1" x14ac:dyDescent="0.25">
      <c r="A18" s="25"/>
      <c r="B18" s="158">
        <v>2025</v>
      </c>
      <c r="C18" s="150">
        <v>2100</v>
      </c>
      <c r="D18" s="159">
        <v>5.9</v>
      </c>
      <c r="E18" s="160">
        <v>1</v>
      </c>
      <c r="F18" s="93"/>
      <c r="G18" s="158">
        <v>2025</v>
      </c>
      <c r="H18" s="151">
        <v>14700</v>
      </c>
      <c r="I18" s="93"/>
      <c r="J18" s="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customHeight="1" x14ac:dyDescent="0.25">
      <c r="A19" s="25"/>
      <c r="B19" s="93"/>
      <c r="C19" s="93"/>
      <c r="D19" s="93"/>
      <c r="E19" s="93"/>
      <c r="F19" s="93"/>
      <c r="G19" s="93"/>
      <c r="H19" s="93"/>
      <c r="I19" s="93"/>
      <c r="J19" s="1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customHeight="1" x14ac:dyDescent="0.25">
      <c r="A20" s="25"/>
      <c r="B20" s="162" t="s">
        <v>119</v>
      </c>
      <c r="C20" s="108"/>
      <c r="D20" s="93"/>
      <c r="E20" s="93"/>
      <c r="F20" s="93"/>
      <c r="G20" s="93"/>
      <c r="H20" s="93"/>
      <c r="I20" s="93"/>
      <c r="J20" s="1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customHeight="1" x14ac:dyDescent="0.25">
      <c r="A21" s="25"/>
      <c r="B21" s="162" t="s">
        <v>120</v>
      </c>
      <c r="C21" s="108"/>
      <c r="D21" s="93"/>
      <c r="E21" s="93"/>
      <c r="F21" s="93"/>
      <c r="G21" s="93"/>
      <c r="H21" s="93"/>
      <c r="I21" s="93"/>
      <c r="J21" s="1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customHeight="1" x14ac:dyDescent="0.25">
      <c r="A22" s="22"/>
      <c r="B22" s="17"/>
      <c r="C22" s="17"/>
      <c r="D22" s="17"/>
      <c r="E22" s="17"/>
      <c r="F22" s="17"/>
      <c r="G22" s="17"/>
      <c r="H22" s="17"/>
      <c r="I22" s="17"/>
      <c r="J22" s="1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customHeight="1" thickBot="1" x14ac:dyDescent="0.3">
      <c r="A23" s="24"/>
      <c r="B23" s="31"/>
      <c r="C23" s="31"/>
      <c r="D23" s="31"/>
      <c r="E23" s="31"/>
      <c r="F23" s="31"/>
      <c r="G23" s="31"/>
      <c r="H23" s="31"/>
      <c r="I23" s="31"/>
      <c r="J23" s="3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customHeight="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customHeight="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customHeight="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customHeight="1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customHeight="1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customHeight="1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customHeight="1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customHeight="1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37" ht="15" customHeight="1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ht="15" customHeight="1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2:37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2:37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37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2:37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2:37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2:37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2:37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2:37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2:37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2:3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3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2:3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3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2:3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2:3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2:3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2:3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2:3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2:3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3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3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2:3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2:3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2:3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2:3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2:3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2:3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2:3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2:3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2:3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2:3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2:3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2:3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2:3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2:3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2:3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2:3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2:3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2:3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2:3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2:3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2:3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2:3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mergeCells count="1">
    <mergeCell ref="I1:J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3" width="16" style="21" customWidth="1"/>
    <col min="4" max="10" width="11.140625" style="21" customWidth="1"/>
    <col min="11" max="17" width="9.140625" style="21"/>
    <col min="18" max="18" width="10" style="21" bestFit="1" customWidth="1"/>
    <col min="19" max="20" width="9.140625" style="21"/>
    <col min="21" max="21" width="9.5703125" style="21" bestFit="1" customWidth="1"/>
    <col min="22" max="22" width="9.140625" style="21"/>
    <col min="23" max="23" width="9.140625" style="21" customWidth="1"/>
    <col min="24" max="16384" width="9.140625" style="21"/>
  </cols>
  <sheetData>
    <row r="1" spans="1:10" x14ac:dyDescent="0.25">
      <c r="A1" s="7">
        <v>24</v>
      </c>
      <c r="B1" s="26" t="s">
        <v>12</v>
      </c>
      <c r="C1" s="26"/>
      <c r="D1" s="20"/>
      <c r="E1" s="20"/>
      <c r="F1" s="20"/>
      <c r="G1" s="20"/>
      <c r="H1" s="20"/>
      <c r="I1" s="381" t="s">
        <v>24</v>
      </c>
      <c r="J1" s="382"/>
    </row>
    <row r="2" spans="1:10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</row>
    <row r="3" spans="1:10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x14ac:dyDescent="0.25">
      <c r="A4" s="9">
        <f>INDEX('Point Grid'!B:B,MATCH(A1,'Point Grid'!A:A,0))</f>
        <v>4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5">
      <c r="A6" s="25" t="s">
        <v>2</v>
      </c>
      <c r="B6" s="17" t="s">
        <v>123</v>
      </c>
      <c r="C6" s="17"/>
      <c r="D6" s="17"/>
      <c r="E6" s="17"/>
      <c r="F6" s="17"/>
      <c r="G6" s="17"/>
      <c r="H6" s="17"/>
      <c r="I6" s="17"/>
      <c r="J6" s="18"/>
    </row>
    <row r="7" spans="1:10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8"/>
    </row>
    <row r="8" spans="1:10" ht="15.75" thickBot="1" x14ac:dyDescent="0.3">
      <c r="A8" s="5"/>
      <c r="B8" s="17"/>
      <c r="C8" s="17"/>
      <c r="D8" s="27"/>
      <c r="E8" s="27"/>
      <c r="F8" s="27"/>
      <c r="G8" s="27"/>
      <c r="H8" s="27"/>
      <c r="I8" s="27"/>
      <c r="J8" s="18"/>
    </row>
    <row r="9" spans="1:10" x14ac:dyDescent="0.25">
      <c r="A9" s="25"/>
      <c r="B9" s="17"/>
      <c r="C9" s="17"/>
      <c r="D9" s="17"/>
      <c r="E9" s="17"/>
      <c r="F9" s="17"/>
      <c r="G9" s="17"/>
      <c r="H9" s="17"/>
      <c r="I9" s="17"/>
      <c r="J9" s="18"/>
    </row>
    <row r="10" spans="1:10" x14ac:dyDescent="0.25">
      <c r="A10" s="25" t="s">
        <v>3</v>
      </c>
      <c r="B10" s="277" t="s">
        <v>302</v>
      </c>
      <c r="C10" s="277"/>
      <c r="D10" s="277"/>
      <c r="E10" s="125" t="s">
        <v>113</v>
      </c>
      <c r="F10" s="277" t="s">
        <v>303</v>
      </c>
      <c r="G10" s="277"/>
      <c r="H10" s="277"/>
      <c r="I10" s="277"/>
      <c r="J10" s="18"/>
    </row>
    <row r="11" spans="1:10" ht="15.75" thickBot="1" x14ac:dyDescent="0.3">
      <c r="A11" s="9">
        <f>INDEX('Point Grid'!$C$8:$I$54,MATCH($A$1,'Point Grid'!$A$8:$A$54,0),MATCH(A10,'Point Grid'!$C$7:$I$7,0))</f>
        <v>3</v>
      </c>
      <c r="B11" s="277"/>
      <c r="C11" s="277"/>
      <c r="D11" s="277"/>
      <c r="E11" s="277"/>
      <c r="F11" s="277"/>
      <c r="G11" s="277"/>
      <c r="H11" s="277"/>
      <c r="I11" s="277"/>
      <c r="J11" s="18"/>
    </row>
    <row r="12" spans="1:10" ht="15.75" thickBot="1" x14ac:dyDescent="0.3">
      <c r="A12" s="5"/>
      <c r="B12" s="278"/>
      <c r="C12" s="278"/>
      <c r="D12" s="278"/>
      <c r="E12" s="278"/>
      <c r="F12" s="278"/>
      <c r="G12" s="277"/>
      <c r="H12" s="277"/>
      <c r="I12" s="277"/>
      <c r="J12" s="18"/>
    </row>
    <row r="13" spans="1:10" x14ac:dyDescent="0.25">
      <c r="A13" s="25"/>
      <c r="B13" s="278" t="s">
        <v>301</v>
      </c>
      <c r="C13" s="278"/>
      <c r="D13" s="278"/>
      <c r="E13" s="125">
        <v>2079</v>
      </c>
      <c r="F13" s="278"/>
      <c r="G13" s="277"/>
      <c r="H13" s="277"/>
      <c r="I13" s="277"/>
      <c r="J13" s="18"/>
    </row>
    <row r="14" spans="1:10" x14ac:dyDescent="0.25">
      <c r="A14" s="25"/>
      <c r="B14" s="278"/>
      <c r="C14" s="278"/>
      <c r="D14" s="278"/>
      <c r="E14" s="278"/>
      <c r="F14" s="278"/>
      <c r="G14" s="277"/>
      <c r="H14" s="277"/>
      <c r="I14" s="277"/>
      <c r="J14" s="18"/>
    </row>
    <row r="15" spans="1:10" x14ac:dyDescent="0.25">
      <c r="A15" s="25"/>
      <c r="B15" s="279"/>
      <c r="C15" s="280" t="s">
        <v>299</v>
      </c>
      <c r="D15" s="281"/>
      <c r="E15" s="281"/>
      <c r="F15" s="282"/>
      <c r="G15" s="277"/>
      <c r="H15" s="277"/>
      <c r="I15" s="277"/>
      <c r="J15" s="18"/>
    </row>
    <row r="16" spans="1:10" x14ac:dyDescent="0.25">
      <c r="A16" s="25"/>
      <c r="B16" s="283"/>
      <c r="C16" s="284">
        <v>12</v>
      </c>
      <c r="D16" s="284">
        <v>24</v>
      </c>
      <c r="E16" s="284">
        <v>36</v>
      </c>
      <c r="F16" s="285">
        <v>48</v>
      </c>
      <c r="G16" s="277"/>
      <c r="H16" s="277"/>
      <c r="I16" s="277"/>
      <c r="J16" s="18"/>
    </row>
    <row r="17" spans="1:10" x14ac:dyDescent="0.25">
      <c r="A17" s="25"/>
      <c r="B17" s="286">
        <v>2022</v>
      </c>
      <c r="C17" s="287">
        <v>735</v>
      </c>
      <c r="D17" s="287">
        <v>650</v>
      </c>
      <c r="E17" s="287">
        <v>750</v>
      </c>
      <c r="F17" s="288">
        <v>725</v>
      </c>
      <c r="G17" s="277"/>
      <c r="H17" s="277"/>
      <c r="I17" s="277"/>
      <c r="J17" s="18"/>
    </row>
    <row r="18" spans="1:10" ht="15" customHeight="1" x14ac:dyDescent="0.25">
      <c r="A18" s="25"/>
      <c r="B18" s="286">
        <v>2023</v>
      </c>
      <c r="C18" s="287">
        <v>809</v>
      </c>
      <c r="D18" s="287">
        <v>883</v>
      </c>
      <c r="E18" s="287">
        <v>751</v>
      </c>
      <c r="F18" s="288"/>
      <c r="G18" s="277"/>
      <c r="H18" s="277"/>
      <c r="I18" s="277"/>
      <c r="J18" s="18"/>
    </row>
    <row r="19" spans="1:10" ht="15" customHeight="1" x14ac:dyDescent="0.25">
      <c r="A19" s="25"/>
      <c r="B19" s="286">
        <v>2024</v>
      </c>
      <c r="C19" s="287">
        <v>921</v>
      </c>
      <c r="D19" s="287">
        <v>1018</v>
      </c>
      <c r="E19" s="287"/>
      <c r="F19" s="288"/>
      <c r="G19" s="277"/>
      <c r="H19" s="277"/>
      <c r="I19" s="277"/>
      <c r="J19" s="18"/>
    </row>
    <row r="20" spans="1:10" ht="15" customHeight="1" x14ac:dyDescent="0.25">
      <c r="A20" s="25"/>
      <c r="B20" s="289">
        <v>2025</v>
      </c>
      <c r="C20" s="290">
        <v>1226</v>
      </c>
      <c r="D20" s="290"/>
      <c r="E20" s="290"/>
      <c r="F20" s="291"/>
      <c r="G20" s="277"/>
      <c r="H20" s="277"/>
      <c r="I20" s="277"/>
      <c r="J20" s="18"/>
    </row>
    <row r="21" spans="1:10" ht="15" customHeight="1" x14ac:dyDescent="0.25">
      <c r="A21" s="25"/>
      <c r="B21" s="277"/>
      <c r="C21" s="277"/>
      <c r="D21" s="277"/>
      <c r="E21" s="277"/>
      <c r="F21" s="277"/>
      <c r="G21" s="277"/>
      <c r="H21" s="277"/>
      <c r="I21" s="277"/>
      <c r="J21" s="18"/>
    </row>
    <row r="22" spans="1:10" ht="15" customHeight="1" x14ac:dyDescent="0.25">
      <c r="A22" s="25"/>
      <c r="B22" s="279"/>
      <c r="C22" s="281" t="s">
        <v>300</v>
      </c>
      <c r="D22" s="281"/>
      <c r="E22" s="281"/>
      <c r="F22" s="282"/>
      <c r="G22" s="277"/>
      <c r="H22" s="277"/>
      <c r="I22" s="277"/>
      <c r="J22" s="18"/>
    </row>
    <row r="23" spans="1:10" ht="15" customHeight="1" x14ac:dyDescent="0.25">
      <c r="A23" s="25"/>
      <c r="B23" s="283" t="s">
        <v>54</v>
      </c>
      <c r="C23" s="284">
        <v>12</v>
      </c>
      <c r="D23" s="284">
        <v>24</v>
      </c>
      <c r="E23" s="284">
        <v>36</v>
      </c>
      <c r="F23" s="285">
        <v>48</v>
      </c>
      <c r="G23" s="278"/>
      <c r="H23" s="277"/>
      <c r="I23" s="277"/>
      <c r="J23" s="18"/>
    </row>
    <row r="24" spans="1:10" ht="15" customHeight="1" x14ac:dyDescent="0.25">
      <c r="A24" s="25"/>
      <c r="B24" s="286">
        <v>2022</v>
      </c>
      <c r="C24" s="287">
        <v>4013</v>
      </c>
      <c r="D24" s="287">
        <v>3994</v>
      </c>
      <c r="E24" s="287">
        <v>3856</v>
      </c>
      <c r="F24" s="288">
        <v>3904</v>
      </c>
      <c r="G24" s="278"/>
      <c r="H24" s="277"/>
      <c r="I24" s="277"/>
      <c r="J24" s="18"/>
    </row>
    <row r="25" spans="1:10" ht="15" customHeight="1" x14ac:dyDescent="0.25">
      <c r="A25" s="25"/>
      <c r="B25" s="286">
        <v>2023</v>
      </c>
      <c r="C25" s="287">
        <v>3931</v>
      </c>
      <c r="D25" s="287">
        <v>3976</v>
      </c>
      <c r="E25" s="287">
        <v>4220</v>
      </c>
      <c r="F25" s="288"/>
      <c r="G25" s="277"/>
      <c r="H25" s="277"/>
      <c r="I25" s="277"/>
      <c r="J25" s="18"/>
    </row>
    <row r="26" spans="1:10" ht="15" customHeight="1" x14ac:dyDescent="0.25">
      <c r="A26" s="25"/>
      <c r="B26" s="286">
        <v>2024</v>
      </c>
      <c r="C26" s="287">
        <v>4924</v>
      </c>
      <c r="D26" s="287">
        <v>4774</v>
      </c>
      <c r="E26" s="287"/>
      <c r="F26" s="288"/>
      <c r="G26" s="277"/>
      <c r="H26" s="277"/>
      <c r="I26" s="277"/>
      <c r="J26" s="18"/>
    </row>
    <row r="27" spans="1:10" ht="15" customHeight="1" x14ac:dyDescent="0.25">
      <c r="A27" s="25"/>
      <c r="B27" s="289">
        <v>2025</v>
      </c>
      <c r="C27" s="290">
        <v>5301</v>
      </c>
      <c r="D27" s="290"/>
      <c r="E27" s="290"/>
      <c r="F27" s="291"/>
      <c r="G27" s="277"/>
      <c r="H27" s="277"/>
      <c r="I27" s="277"/>
      <c r="J27" s="18"/>
    </row>
    <row r="28" spans="1:10" ht="15" customHeight="1" x14ac:dyDescent="0.25">
      <c r="A28" s="25"/>
      <c r="B28" s="17"/>
      <c r="C28" s="17"/>
      <c r="D28" s="27"/>
      <c r="E28" s="27"/>
      <c r="F28" s="27"/>
      <c r="G28" s="27"/>
      <c r="H28" s="27"/>
      <c r="I28" s="27"/>
      <c r="J28" s="18"/>
    </row>
    <row r="29" spans="1:10" ht="15" customHeight="1" x14ac:dyDescent="0.25">
      <c r="A29" s="25"/>
      <c r="B29" s="17"/>
      <c r="C29" s="17"/>
      <c r="D29" s="27"/>
      <c r="E29" s="27"/>
      <c r="F29" s="27"/>
      <c r="G29" s="27"/>
      <c r="H29" s="27"/>
      <c r="I29" s="27"/>
      <c r="J29" s="18"/>
    </row>
    <row r="30" spans="1:10" ht="15" customHeight="1" x14ac:dyDescent="0.25">
      <c r="A30" s="25"/>
      <c r="B30" s="17"/>
      <c r="C30" s="17"/>
      <c r="D30" s="27"/>
      <c r="E30" s="27"/>
      <c r="F30" s="27"/>
      <c r="G30" s="27"/>
      <c r="H30" s="27"/>
      <c r="I30" s="27"/>
      <c r="J30" s="18"/>
    </row>
    <row r="31" spans="1:10" ht="15" customHeight="1" x14ac:dyDescent="0.25">
      <c r="A31" s="25"/>
      <c r="B31" s="17"/>
      <c r="C31" s="17"/>
      <c r="D31" s="27"/>
      <c r="E31" s="27"/>
      <c r="F31" s="27"/>
      <c r="G31" s="27"/>
      <c r="H31" s="27"/>
      <c r="I31" s="27"/>
      <c r="J31" s="18"/>
    </row>
    <row r="32" spans="1:10" ht="15" customHeight="1" x14ac:dyDescent="0.25">
      <c r="A32" s="25"/>
      <c r="B32" s="17"/>
      <c r="C32" s="17"/>
      <c r="D32" s="27"/>
      <c r="E32" s="27"/>
      <c r="F32" s="27"/>
      <c r="G32" s="27"/>
      <c r="H32" s="27"/>
      <c r="I32" s="27"/>
      <c r="J32" s="18"/>
    </row>
    <row r="33" spans="1:10" ht="15" customHeight="1" x14ac:dyDescent="0.25">
      <c r="A33" s="25"/>
      <c r="B33" s="17"/>
      <c r="C33" s="17"/>
      <c r="D33" s="27"/>
      <c r="E33" s="27"/>
      <c r="F33" s="27"/>
      <c r="G33" s="27"/>
      <c r="H33" s="27"/>
      <c r="I33" s="27"/>
      <c r="J33" s="18"/>
    </row>
    <row r="34" spans="1:10" ht="15" customHeight="1" x14ac:dyDescent="0.25">
      <c r="A34" s="25"/>
      <c r="B34" s="17"/>
      <c r="C34" s="17"/>
      <c r="D34" s="27"/>
      <c r="E34" s="27"/>
      <c r="F34" s="27"/>
      <c r="G34" s="27"/>
      <c r="H34" s="27"/>
      <c r="I34" s="27"/>
      <c r="J34" s="18"/>
    </row>
    <row r="35" spans="1:10" ht="15" customHeight="1" x14ac:dyDescent="0.25">
      <c r="A35" s="25"/>
      <c r="B35" s="17"/>
      <c r="C35" s="17"/>
      <c r="D35" s="27"/>
      <c r="E35" s="27"/>
      <c r="F35" s="27"/>
      <c r="G35" s="27"/>
      <c r="H35" s="27"/>
      <c r="I35" s="27"/>
      <c r="J35" s="18"/>
    </row>
    <row r="36" spans="1:10" ht="15" customHeight="1" x14ac:dyDescent="0.25">
      <c r="A36" s="25"/>
      <c r="B36" s="17"/>
      <c r="C36" s="17"/>
      <c r="D36" s="27"/>
      <c r="E36" s="27"/>
      <c r="F36" s="27"/>
      <c r="G36" s="27"/>
      <c r="H36" s="27"/>
      <c r="I36" s="27"/>
      <c r="J36" s="18"/>
    </row>
    <row r="37" spans="1:10" ht="15" customHeight="1" thickBot="1" x14ac:dyDescent="0.3">
      <c r="A37" s="24"/>
      <c r="B37" s="31"/>
      <c r="C37" s="31"/>
      <c r="D37" s="31"/>
      <c r="E37" s="31"/>
      <c r="F37" s="31"/>
      <c r="G37" s="31"/>
      <c r="H37" s="31"/>
      <c r="I37" s="31"/>
      <c r="J37" s="32"/>
    </row>
    <row r="38" spans="1:10" ht="15" customHeight="1" x14ac:dyDescent="0.25"/>
    <row r="39" spans="1:10" ht="15" customHeight="1" x14ac:dyDescent="0.25"/>
    <row r="40" spans="1:10" ht="15" customHeight="1" x14ac:dyDescent="0.25"/>
    <row r="41" spans="1:10" ht="15" customHeight="1" x14ac:dyDescent="0.25"/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</row>
    <row r="49" spans="2:10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</row>
    <row r="50" spans="2:10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</row>
    <row r="51" spans="2:10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</row>
    <row r="52" spans="2:10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</row>
    <row r="53" spans="2:10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</row>
    <row r="54" spans="2:10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</row>
    <row r="55" spans="2:10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</row>
    <row r="56" spans="2:10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</row>
    <row r="57" spans="2:10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</row>
    <row r="58" spans="2:10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</row>
    <row r="59" spans="2:10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</row>
    <row r="60" spans="2:10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</row>
    <row r="61" spans="2:10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</row>
    <row r="62" spans="2:10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</row>
    <row r="63" spans="2:10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</row>
    <row r="64" spans="2:10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I1:J1"/>
  </mergeCells>
  <conditionalFormatting sqref="B1:C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:C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100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35" ht="15" customHeight="1" x14ac:dyDescent="0.25">
      <c r="A1" s="7">
        <v>25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5" customHeight="1" x14ac:dyDescent="0.25">
      <c r="A4" s="9">
        <f>INDEX('Point Grid'!B:B,MATCH(A1,'Point Grid'!A:A,0))</f>
        <v>1.75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" customHeight="1" x14ac:dyDescent="0.25">
      <c r="A6" s="25" t="s">
        <v>2</v>
      </c>
      <c r="B6" s="17" t="s">
        <v>304</v>
      </c>
      <c r="C6" s="17"/>
      <c r="D6" s="17"/>
      <c r="E6" s="293" t="s">
        <v>113</v>
      </c>
      <c r="F6" s="17" t="s">
        <v>305</v>
      </c>
      <c r="G6" s="293">
        <v>2025</v>
      </c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" customHeight="1" thickBot="1" x14ac:dyDescent="0.3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customHeight="1" thickBot="1" x14ac:dyDescent="0.3">
      <c r="A8" s="5"/>
      <c r="B8" s="17"/>
      <c r="C8" s="17"/>
      <c r="D8" s="17"/>
      <c r="E8" s="17"/>
      <c r="F8" s="17"/>
      <c r="G8" s="17"/>
      <c r="H8" s="17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customHeight="1" x14ac:dyDescent="0.25">
      <c r="A9" s="25"/>
      <c r="B9" s="174"/>
      <c r="C9" s="175" t="s">
        <v>308</v>
      </c>
      <c r="D9" s="175"/>
      <c r="E9" s="175"/>
      <c r="F9" s="176"/>
      <c r="G9" s="93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customHeight="1" x14ac:dyDescent="0.25">
      <c r="A10" s="25"/>
      <c r="B10" s="177" t="s">
        <v>54</v>
      </c>
      <c r="C10" s="178">
        <v>12</v>
      </c>
      <c r="D10" s="178">
        <v>24</v>
      </c>
      <c r="E10" s="178">
        <v>36</v>
      </c>
      <c r="F10" s="141">
        <v>48</v>
      </c>
      <c r="G10" s="139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customHeight="1" x14ac:dyDescent="0.25">
      <c r="A11" s="25"/>
      <c r="B11" s="179">
        <v>2022</v>
      </c>
      <c r="C11" s="154">
        <v>9454</v>
      </c>
      <c r="D11" s="154">
        <v>24570</v>
      </c>
      <c r="E11" s="154">
        <v>37814</v>
      </c>
      <c r="F11" s="157">
        <v>48672</v>
      </c>
      <c r="G11" s="51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" customHeight="1" x14ac:dyDescent="0.25">
      <c r="A12" s="25"/>
      <c r="B12" s="179">
        <f>B11+1</f>
        <v>2023</v>
      </c>
      <c r="C12" s="154">
        <v>9547</v>
      </c>
      <c r="D12" s="154">
        <v>22698</v>
      </c>
      <c r="E12" s="154">
        <v>35568</v>
      </c>
      <c r="F12" s="157"/>
      <c r="G12" s="93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" customHeight="1" x14ac:dyDescent="0.25">
      <c r="A13" s="25"/>
      <c r="B13" s="179">
        <f>B12+1</f>
        <v>2024</v>
      </c>
      <c r="C13" s="154">
        <v>9454</v>
      </c>
      <c r="D13" s="154">
        <v>22230</v>
      </c>
      <c r="E13" s="154"/>
      <c r="F13" s="157"/>
      <c r="G13" s="93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customHeight="1" x14ac:dyDescent="0.25">
      <c r="A14" s="25"/>
      <c r="B14" s="180">
        <f>B13+1</f>
        <v>2025</v>
      </c>
      <c r="C14" s="150">
        <v>8892</v>
      </c>
      <c r="D14" s="150"/>
      <c r="E14" s="150"/>
      <c r="F14" s="151"/>
      <c r="G14" s="93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5" customHeight="1" x14ac:dyDescent="0.25">
      <c r="A15" s="25"/>
      <c r="B15" s="51"/>
      <c r="C15" s="51"/>
      <c r="D15" s="51"/>
      <c r="E15" s="51"/>
      <c r="F15" s="51"/>
      <c r="G15" s="93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" customHeight="1" x14ac:dyDescent="0.25">
      <c r="A16" s="25"/>
      <c r="B16" s="174"/>
      <c r="C16" s="181" t="s">
        <v>309</v>
      </c>
      <c r="D16" s="175"/>
      <c r="E16" s="175"/>
      <c r="F16" s="176"/>
      <c r="G16" s="93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" customHeight="1" x14ac:dyDescent="0.25">
      <c r="A17" s="25"/>
      <c r="B17" s="177" t="s">
        <v>54</v>
      </c>
      <c r="C17" s="178">
        <v>12</v>
      </c>
      <c r="D17" s="178">
        <v>24</v>
      </c>
      <c r="E17" s="178">
        <v>36</v>
      </c>
      <c r="F17" s="141">
        <v>48</v>
      </c>
      <c r="G17" s="93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customHeight="1" x14ac:dyDescent="0.25">
      <c r="A18" s="25"/>
      <c r="B18" s="179">
        <v>2022</v>
      </c>
      <c r="C18" s="154">
        <v>18158</v>
      </c>
      <c r="D18" s="154">
        <v>15753</v>
      </c>
      <c r="E18" s="154">
        <v>10783</v>
      </c>
      <c r="F18" s="157">
        <v>5335</v>
      </c>
      <c r="G18" s="93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customHeight="1" x14ac:dyDescent="0.25">
      <c r="A19" s="25"/>
      <c r="B19" s="179">
        <f>B18+1</f>
        <v>2023</v>
      </c>
      <c r="C19" s="154">
        <v>22015</v>
      </c>
      <c r="D19" s="154">
        <v>16511</v>
      </c>
      <c r="E19" s="154">
        <v>11681</v>
      </c>
      <c r="F19" s="157"/>
      <c r="G19" s="93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customHeight="1" x14ac:dyDescent="0.25">
      <c r="A20" s="25"/>
      <c r="B20" s="179">
        <f>B19+1</f>
        <v>2024</v>
      </c>
      <c r="C20" s="154">
        <v>23138</v>
      </c>
      <c r="D20" s="154">
        <v>17353</v>
      </c>
      <c r="E20" s="154"/>
      <c r="F20" s="157"/>
      <c r="G20" s="93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customHeight="1" x14ac:dyDescent="0.25">
      <c r="A21" s="25"/>
      <c r="B21" s="180">
        <f>B20+1</f>
        <v>2025</v>
      </c>
      <c r="C21" s="150">
        <v>23138</v>
      </c>
      <c r="D21" s="150"/>
      <c r="E21" s="150"/>
      <c r="F21" s="151"/>
      <c r="G21" s="93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customHeight="1" x14ac:dyDescent="0.25">
      <c r="A22" s="25"/>
      <c r="B22" s="93"/>
      <c r="C22" s="93"/>
      <c r="D22" s="93"/>
      <c r="E22" s="93"/>
      <c r="F22" s="93"/>
      <c r="G22" s="93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customHeight="1" x14ac:dyDescent="0.25">
      <c r="A23" s="25"/>
      <c r="B23" s="182" t="s">
        <v>307</v>
      </c>
      <c r="C23" s="183"/>
      <c r="D23" s="183"/>
      <c r="E23" s="183"/>
      <c r="F23" s="184"/>
      <c r="G23" s="294">
        <v>1.08</v>
      </c>
      <c r="H23" s="1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customHeight="1" x14ac:dyDescent="0.25">
      <c r="A24" s="25"/>
      <c r="B24" s="162"/>
      <c r="C24" s="93"/>
      <c r="D24" s="93"/>
      <c r="E24" s="93"/>
      <c r="F24" s="93"/>
      <c r="G24" s="93"/>
      <c r="H24" s="1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25"/>
      <c r="B25" s="162" t="s">
        <v>310</v>
      </c>
      <c r="C25" s="93"/>
      <c r="D25" s="93"/>
      <c r="E25" s="93"/>
      <c r="F25" s="93"/>
      <c r="G25" s="93"/>
      <c r="H25" s="17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customHeight="1" x14ac:dyDescent="0.25">
      <c r="A27" s="25" t="s">
        <v>3</v>
      </c>
      <c r="B27" s="17" t="s">
        <v>311</v>
      </c>
      <c r="C27" s="17"/>
      <c r="D27" s="17"/>
      <c r="E27" s="17"/>
      <c r="F27" s="17"/>
      <c r="G27" s="17"/>
      <c r="H27" s="17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 thickBot="1" x14ac:dyDescent="0.3">
      <c r="A28" s="9">
        <f>INDEX('Point Grid'!$C$8:$I$54,MATCH($A$1,'Point Grid'!$A$8:$A$54,0),MATCH(A27,'Point Grid'!$C$7:$I$7,0))</f>
        <v>0.25</v>
      </c>
      <c r="B28" s="17" t="s">
        <v>312</v>
      </c>
      <c r="C28" s="27"/>
      <c r="D28" s="27"/>
      <c r="E28" s="27"/>
      <c r="F28" s="27"/>
      <c r="G28" s="27"/>
      <c r="H28" s="27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 thickBot="1" x14ac:dyDescent="0.3">
      <c r="A29" s="5"/>
      <c r="B29" s="17"/>
      <c r="C29" s="27"/>
      <c r="D29" s="27"/>
      <c r="E29" s="27"/>
      <c r="F29" s="27"/>
      <c r="G29" s="27"/>
      <c r="H29" s="27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 x14ac:dyDescent="0.25">
      <c r="A30" s="25"/>
      <c r="B30" s="17"/>
      <c r="C30" s="27"/>
      <c r="D30" s="27"/>
      <c r="E30" s="27"/>
      <c r="F30" s="27"/>
      <c r="G30" s="27"/>
      <c r="H30" s="27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 x14ac:dyDescent="0.25">
      <c r="A31" s="25"/>
      <c r="B31" s="17"/>
      <c r="C31" s="27"/>
      <c r="D31" s="27"/>
      <c r="E31" s="27"/>
      <c r="F31" s="27"/>
      <c r="G31" s="27"/>
      <c r="H31" s="27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 x14ac:dyDescent="0.25">
      <c r="A32" s="22"/>
      <c r="B32" s="17"/>
      <c r="C32" s="17"/>
      <c r="D32" s="17"/>
      <c r="E32" s="17"/>
      <c r="F32" s="17"/>
      <c r="G32" s="17"/>
      <c r="H32" s="17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customHeight="1" thickBot="1" x14ac:dyDescent="0.3">
      <c r="A33" s="24"/>
      <c r="B33" s="31"/>
      <c r="C33" s="31"/>
      <c r="D33" s="31"/>
      <c r="E33" s="31"/>
      <c r="F33" s="31"/>
      <c r="G33" s="31"/>
      <c r="H33" s="31"/>
      <c r="I33" s="3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customHeight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5" customHeight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5" customHeight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customHeight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 x14ac:dyDescent="0.25">
      <c r="B45" s="30"/>
      <c r="C45" s="30"/>
      <c r="D45" s="30"/>
      <c r="E45" s="30"/>
      <c r="F45" s="30"/>
      <c r="G45" s="30"/>
      <c r="H45" s="30"/>
      <c r="I45" s="30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 x14ac:dyDescent="0.25"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 x14ac:dyDescent="0.25"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 x14ac:dyDescent="0.25"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 x14ac:dyDescent="0.25">
      <c r="B49" s="30"/>
      <c r="C49" s="30"/>
      <c r="D49" s="30"/>
      <c r="E49" s="30"/>
      <c r="F49" s="30"/>
      <c r="G49" s="30"/>
      <c r="H49" s="30"/>
      <c r="I49" s="3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 x14ac:dyDescent="0.25">
      <c r="B50" s="30"/>
      <c r="C50" s="30"/>
      <c r="D50" s="30"/>
      <c r="E50" s="30"/>
      <c r="F50" s="30"/>
      <c r="G50" s="30"/>
      <c r="H50" s="30"/>
      <c r="I50" s="3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 x14ac:dyDescent="0.25">
      <c r="B51" s="30"/>
      <c r="C51" s="30"/>
      <c r="D51" s="30"/>
      <c r="E51" s="30"/>
      <c r="F51" s="30"/>
      <c r="G51" s="30"/>
      <c r="H51" s="30"/>
      <c r="I51" s="3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 x14ac:dyDescent="0.25">
      <c r="B52" s="30"/>
      <c r="C52" s="30"/>
      <c r="D52" s="30"/>
      <c r="E52" s="30"/>
      <c r="F52" s="30"/>
      <c r="G52" s="30"/>
      <c r="H52" s="30"/>
      <c r="I52" s="3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 x14ac:dyDescent="0.25">
      <c r="B53" s="30"/>
      <c r="C53" s="30"/>
      <c r="D53" s="30"/>
      <c r="E53" s="30"/>
      <c r="F53" s="30"/>
      <c r="G53" s="30"/>
      <c r="H53" s="30"/>
      <c r="I53" s="3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 x14ac:dyDescent="0.25">
      <c r="B55" s="30"/>
      <c r="C55" s="30"/>
      <c r="D55" s="30"/>
      <c r="E55" s="30"/>
      <c r="F55" s="30"/>
      <c r="G55" s="30"/>
      <c r="H55" s="30"/>
      <c r="I55" s="3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 x14ac:dyDescent="0.25">
      <c r="B56" s="30"/>
      <c r="C56" s="30"/>
      <c r="D56" s="30"/>
      <c r="E56" s="30"/>
      <c r="F56" s="30"/>
      <c r="G56" s="30"/>
      <c r="H56" s="30"/>
      <c r="I56" s="3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 x14ac:dyDescent="0.25">
      <c r="B57" s="30"/>
      <c r="C57" s="30"/>
      <c r="D57" s="30"/>
      <c r="E57" s="30"/>
      <c r="F57" s="30"/>
      <c r="G57" s="30"/>
      <c r="H57" s="30"/>
      <c r="I57" s="3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 x14ac:dyDescent="0.25">
      <c r="B58" s="30"/>
      <c r="C58" s="30"/>
      <c r="D58" s="30"/>
      <c r="E58" s="30"/>
      <c r="F58" s="30"/>
      <c r="G58" s="30"/>
      <c r="H58" s="30"/>
      <c r="I58" s="3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 x14ac:dyDescent="0.25">
      <c r="B59" s="30"/>
      <c r="C59" s="30"/>
      <c r="D59" s="30"/>
      <c r="E59" s="30"/>
      <c r="F59" s="30"/>
      <c r="G59" s="30"/>
      <c r="H59" s="30"/>
      <c r="I59" s="3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 x14ac:dyDescent="0.25">
      <c r="B60" s="30"/>
      <c r="C60" s="30"/>
      <c r="D60" s="30"/>
      <c r="E60" s="30"/>
      <c r="F60" s="30"/>
      <c r="G60" s="30"/>
      <c r="H60" s="30"/>
      <c r="I60" s="3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 x14ac:dyDescent="0.25">
      <c r="B61" s="30"/>
      <c r="C61" s="30"/>
      <c r="D61" s="30"/>
      <c r="E61" s="30"/>
      <c r="F61" s="30"/>
      <c r="G61" s="30"/>
      <c r="H61" s="30"/>
      <c r="I61" s="3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 x14ac:dyDescent="0.25">
      <c r="B62" s="30"/>
      <c r="C62" s="30"/>
      <c r="D62" s="30"/>
      <c r="E62" s="30"/>
      <c r="F62" s="30"/>
      <c r="G62" s="30"/>
      <c r="H62" s="30"/>
      <c r="I62" s="3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 x14ac:dyDescent="0.25">
      <c r="B63" s="30"/>
      <c r="C63" s="30"/>
      <c r="D63" s="30"/>
      <c r="E63" s="30"/>
      <c r="F63" s="30"/>
      <c r="G63" s="30"/>
      <c r="H63" s="30"/>
      <c r="I63" s="3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 x14ac:dyDescent="0.25">
      <c r="B64" s="30"/>
      <c r="C64" s="30"/>
      <c r="D64" s="30"/>
      <c r="E64" s="30"/>
      <c r="F64" s="30"/>
      <c r="G64" s="30"/>
      <c r="H64" s="30"/>
      <c r="I64" s="3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 x14ac:dyDescent="0.25">
      <c r="B65" s="30"/>
      <c r="C65" s="30"/>
      <c r="D65" s="30"/>
      <c r="E65" s="30"/>
      <c r="F65" s="30"/>
      <c r="G65" s="30"/>
      <c r="H65" s="30"/>
      <c r="I65" s="3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 x14ac:dyDescent="0.25">
      <c r="B66" s="30"/>
      <c r="C66" s="30"/>
      <c r="D66" s="30"/>
      <c r="E66" s="30"/>
      <c r="F66" s="30"/>
      <c r="G66" s="30"/>
      <c r="H66" s="30"/>
      <c r="I66" s="3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 x14ac:dyDescent="0.25">
      <c r="B67" s="30"/>
      <c r="C67" s="30"/>
      <c r="D67" s="30"/>
      <c r="E67" s="30"/>
      <c r="F67" s="30"/>
      <c r="G67" s="30"/>
      <c r="H67" s="30"/>
      <c r="I67" s="3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 x14ac:dyDescent="0.25">
      <c r="B68" s="30"/>
      <c r="C68" s="30"/>
      <c r="D68" s="30"/>
      <c r="E68" s="30"/>
      <c r="F68" s="30"/>
      <c r="G68" s="30"/>
      <c r="H68" s="30"/>
      <c r="I68" s="3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 x14ac:dyDescent="0.25">
      <c r="B69" s="30"/>
      <c r="C69" s="30"/>
      <c r="D69" s="30"/>
      <c r="E69" s="30"/>
      <c r="F69" s="30"/>
      <c r="G69" s="30"/>
      <c r="H69" s="30"/>
      <c r="I69" s="30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 x14ac:dyDescent="0.25">
      <c r="B70" s="30"/>
      <c r="C70" s="30"/>
      <c r="D70" s="30"/>
      <c r="E70" s="30"/>
      <c r="F70" s="30"/>
      <c r="G70" s="30"/>
      <c r="H70" s="30"/>
      <c r="I70" s="3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 x14ac:dyDescent="0.25">
      <c r="B71" s="30"/>
      <c r="C71" s="30"/>
      <c r="D71" s="30"/>
      <c r="E71" s="30"/>
      <c r="F71" s="30"/>
      <c r="G71" s="30"/>
      <c r="H71" s="30"/>
      <c r="I71" s="30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 x14ac:dyDescent="0.25">
      <c r="B72" s="30"/>
      <c r="C72" s="30"/>
      <c r="D72" s="30"/>
      <c r="E72" s="30"/>
      <c r="F72" s="30"/>
      <c r="G72" s="30"/>
      <c r="H72" s="30"/>
      <c r="I72" s="30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 x14ac:dyDescent="0.25">
      <c r="B73" s="30"/>
      <c r="C73" s="30"/>
      <c r="D73" s="30"/>
      <c r="E73" s="30"/>
      <c r="F73" s="30"/>
      <c r="G73" s="30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 x14ac:dyDescent="0.25">
      <c r="B74" s="30"/>
      <c r="C74" s="30"/>
      <c r="D74" s="30"/>
      <c r="E74" s="30"/>
      <c r="F74" s="30"/>
      <c r="G74" s="30"/>
      <c r="H74" s="30"/>
      <c r="I74" s="30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 x14ac:dyDescent="0.25">
      <c r="B75" s="30"/>
      <c r="C75" s="30"/>
      <c r="D75" s="30"/>
      <c r="E75" s="30"/>
      <c r="F75" s="30"/>
      <c r="G75" s="30"/>
      <c r="H75" s="30"/>
      <c r="I75" s="30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 x14ac:dyDescent="0.25">
      <c r="B76" s="30"/>
      <c r="C76" s="30"/>
      <c r="D76" s="30"/>
      <c r="E76" s="30"/>
      <c r="F76" s="30"/>
      <c r="G76" s="30"/>
      <c r="H76" s="30"/>
      <c r="I76" s="3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 x14ac:dyDescent="0.25">
      <c r="B77" s="30"/>
      <c r="C77" s="30"/>
      <c r="D77" s="30"/>
      <c r="E77" s="30"/>
      <c r="F77" s="30"/>
      <c r="G77" s="30"/>
      <c r="H77" s="30"/>
      <c r="I77" s="30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 x14ac:dyDescent="0.25">
      <c r="B78" s="30"/>
      <c r="C78" s="30"/>
      <c r="D78" s="30"/>
      <c r="E78" s="30"/>
      <c r="F78" s="30"/>
      <c r="G78" s="30"/>
      <c r="H78" s="30"/>
      <c r="I78" s="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 x14ac:dyDescent="0.25">
      <c r="B79" s="30"/>
      <c r="C79" s="30"/>
      <c r="D79" s="30"/>
      <c r="E79" s="30"/>
      <c r="F79" s="30"/>
      <c r="G79" s="30"/>
      <c r="H79" s="30"/>
      <c r="I79" s="3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 x14ac:dyDescent="0.25">
      <c r="B80" s="30"/>
      <c r="C80" s="30"/>
      <c r="D80" s="30"/>
      <c r="E80" s="30"/>
      <c r="F80" s="30"/>
      <c r="G80" s="30"/>
      <c r="H80" s="30"/>
      <c r="I80" s="3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 x14ac:dyDescent="0.25">
      <c r="B81" s="30"/>
      <c r="C81" s="30"/>
      <c r="D81" s="30"/>
      <c r="E81" s="30"/>
      <c r="F81" s="30"/>
      <c r="G81" s="30"/>
      <c r="H81" s="30"/>
      <c r="I81" s="30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 x14ac:dyDescent="0.25">
      <c r="B82" s="30"/>
      <c r="C82" s="30"/>
      <c r="D82" s="30"/>
      <c r="E82" s="30"/>
      <c r="F82" s="30"/>
      <c r="G82" s="30"/>
      <c r="H82" s="30"/>
      <c r="I82" s="3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 x14ac:dyDescent="0.25">
      <c r="B83" s="30"/>
      <c r="C83" s="30"/>
      <c r="D83" s="30"/>
      <c r="E83" s="30"/>
      <c r="F83" s="30"/>
      <c r="G83" s="30"/>
      <c r="H83" s="30"/>
      <c r="I83" s="30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 x14ac:dyDescent="0.25">
      <c r="B84" s="30"/>
      <c r="C84" s="30"/>
      <c r="D84" s="30"/>
      <c r="E84" s="30"/>
      <c r="F84" s="30"/>
      <c r="G84" s="30"/>
      <c r="H84" s="30"/>
      <c r="I84" s="30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101"/>
  <sheetViews>
    <sheetView workbookViewId="0"/>
  </sheetViews>
  <sheetFormatPr defaultColWidth="9.140625" defaultRowHeight="15" x14ac:dyDescent="0.25"/>
  <cols>
    <col min="1" max="1" width="9.140625" style="21"/>
    <col min="2" max="6" width="10.7109375" style="21" customWidth="1"/>
    <col min="7" max="7" width="8.7109375" style="21" customWidth="1"/>
    <col min="8" max="12" width="10.7109375" style="21" customWidth="1"/>
    <col min="13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38" x14ac:dyDescent="0.25">
      <c r="A1" s="7">
        <v>26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x14ac:dyDescent="0.25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x14ac:dyDescent="0.25">
      <c r="A6" s="25" t="s">
        <v>2</v>
      </c>
      <c r="B6" s="17" t="s">
        <v>313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x14ac:dyDescent="0.25">
      <c r="A9" s="25"/>
      <c r="B9" s="17"/>
      <c r="C9" s="174"/>
      <c r="D9" s="175" t="s">
        <v>308</v>
      </c>
      <c r="E9" s="175"/>
      <c r="F9" s="175"/>
      <c r="G9" s="176"/>
      <c r="H9" s="17"/>
      <c r="I9" s="17"/>
      <c r="J9" s="17"/>
      <c r="K9" s="17"/>
      <c r="L9" s="17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x14ac:dyDescent="0.25">
      <c r="A10" s="25"/>
      <c r="B10" s="17"/>
      <c r="C10" s="177" t="s">
        <v>54</v>
      </c>
      <c r="D10" s="178">
        <v>12</v>
      </c>
      <c r="E10" s="178">
        <v>24</v>
      </c>
      <c r="F10" s="178">
        <v>36</v>
      </c>
      <c r="G10" s="141">
        <v>48</v>
      </c>
      <c r="H10" s="17"/>
      <c r="I10" s="17"/>
      <c r="J10" s="17"/>
      <c r="K10" s="17"/>
      <c r="L10" s="17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x14ac:dyDescent="0.25">
      <c r="A11" s="25"/>
      <c r="B11" s="17"/>
      <c r="C11" s="179">
        <v>2022</v>
      </c>
      <c r="D11" s="295">
        <v>72000</v>
      </c>
      <c r="E11" s="295">
        <v>180000</v>
      </c>
      <c r="F11" s="295">
        <v>360000</v>
      </c>
      <c r="G11" s="296">
        <v>396000</v>
      </c>
      <c r="H11" s="17"/>
      <c r="I11" s="17"/>
      <c r="J11" s="17"/>
      <c r="K11" s="17"/>
      <c r="L11" s="17"/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x14ac:dyDescent="0.25">
      <c r="A12" s="25"/>
      <c r="B12" s="17"/>
      <c r="C12" s="179">
        <f>C11+1</f>
        <v>2023</v>
      </c>
      <c r="D12" s="295">
        <v>72000</v>
      </c>
      <c r="E12" s="295">
        <v>288000</v>
      </c>
      <c r="F12" s="295">
        <v>360000</v>
      </c>
      <c r="G12" s="157"/>
      <c r="H12" s="17"/>
      <c r="I12" s="17"/>
      <c r="J12" s="17"/>
      <c r="K12" s="17"/>
      <c r="L12" s="17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x14ac:dyDescent="0.25">
      <c r="A13" s="25"/>
      <c r="B13" s="17"/>
      <c r="C13" s="179">
        <f>C12+1</f>
        <v>2024</v>
      </c>
      <c r="D13" s="295">
        <v>180000</v>
      </c>
      <c r="E13" s="295">
        <v>288000</v>
      </c>
      <c r="F13" s="154"/>
      <c r="G13" s="157"/>
      <c r="H13" s="17"/>
      <c r="I13" s="17"/>
      <c r="J13" s="17"/>
      <c r="K13" s="17"/>
      <c r="L13" s="17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x14ac:dyDescent="0.25">
      <c r="A14" s="25"/>
      <c r="B14" s="17"/>
      <c r="C14" s="180">
        <f>C13+1</f>
        <v>2025</v>
      </c>
      <c r="D14" s="297">
        <v>180000</v>
      </c>
      <c r="E14" s="150"/>
      <c r="F14" s="150"/>
      <c r="G14" s="151"/>
      <c r="H14" s="17"/>
      <c r="I14" s="17"/>
      <c r="J14" s="17"/>
      <c r="K14" s="17"/>
      <c r="L14" s="17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x14ac:dyDescent="0.25">
      <c r="A15" s="2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x14ac:dyDescent="0.25">
      <c r="A16" s="25"/>
      <c r="B16" s="17"/>
      <c r="C16" s="17" t="s">
        <v>314</v>
      </c>
      <c r="D16" s="17"/>
      <c r="E16" s="17"/>
      <c r="F16" s="298">
        <v>1.091</v>
      </c>
      <c r="G16" s="325" t="s">
        <v>337</v>
      </c>
      <c r="H16" s="17" t="s">
        <v>338</v>
      </c>
      <c r="I16" s="17"/>
      <c r="J16" s="17"/>
      <c r="K16" s="17"/>
      <c r="L16" s="17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x14ac:dyDescent="0.25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5" customHeight="1" x14ac:dyDescent="0.25">
      <c r="A18" s="25" t="s">
        <v>3</v>
      </c>
      <c r="B18" s="17" t="s">
        <v>331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5" customHeight="1" thickBot="1" x14ac:dyDescent="0.3">
      <c r="A19" s="9">
        <f>INDEX('Point Grid'!$C$8:$I$54,MATCH($A$1,'Point Grid'!$A$8:$A$54,0),MATCH(A18,'Point Grid'!$C$7:$I$7,0))</f>
        <v>0.25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5" customHeight="1" thickBot="1" x14ac:dyDescent="0.3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5" customHeight="1" x14ac:dyDescent="0.25">
      <c r="A21" s="2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5" customHeight="1" x14ac:dyDescent="0.25">
      <c r="A22" s="25" t="s">
        <v>4</v>
      </c>
      <c r="B22" s="17" t="s">
        <v>315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5" customHeight="1" thickBot="1" x14ac:dyDescent="0.3">
      <c r="A23" s="9">
        <f>INDEX('Point Grid'!$C$8:$I$54,MATCH($A$1,'Point Grid'!$A$8:$A$54,0),MATCH(A22,'Point Grid'!$C$7:$I$7,0))</f>
        <v>2.5</v>
      </c>
      <c r="B23" s="185" t="s">
        <v>330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5" customHeight="1" thickBot="1" x14ac:dyDescent="0.3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5" customHeight="1" x14ac:dyDescent="0.25">
      <c r="A25" s="22"/>
      <c r="B25" s="174"/>
      <c r="C25" s="175" t="s">
        <v>192</v>
      </c>
      <c r="D25" s="175"/>
      <c r="E25" s="175"/>
      <c r="F25" s="176"/>
      <c r="G25" s="140" t="s">
        <v>72</v>
      </c>
      <c r="H25" s="93"/>
      <c r="I25" s="322" t="s">
        <v>316</v>
      </c>
      <c r="J25" s="183"/>
      <c r="K25" s="183"/>
      <c r="L25" s="184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5" customHeight="1" x14ac:dyDescent="0.25">
      <c r="A26" s="22"/>
      <c r="B26" s="177" t="s">
        <v>54</v>
      </c>
      <c r="C26" s="178">
        <v>12</v>
      </c>
      <c r="D26" s="178">
        <v>24</v>
      </c>
      <c r="E26" s="178">
        <v>36</v>
      </c>
      <c r="F26" s="141">
        <v>48</v>
      </c>
      <c r="G26" s="300" t="s">
        <v>317</v>
      </c>
      <c r="H26" s="139"/>
      <c r="I26" s="139"/>
      <c r="J26" s="139"/>
      <c r="K26" s="139"/>
      <c r="L26" s="139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15" customHeight="1" x14ac:dyDescent="0.25">
      <c r="A27" s="22"/>
      <c r="B27" s="179">
        <v>2022</v>
      </c>
      <c r="C27" s="295">
        <v>200</v>
      </c>
      <c r="D27" s="295">
        <v>500</v>
      </c>
      <c r="E27" s="295">
        <v>1000</v>
      </c>
      <c r="F27" s="296">
        <v>1100</v>
      </c>
      <c r="G27" s="157">
        <v>1200</v>
      </c>
      <c r="H27" s="51"/>
      <c r="I27" s="299"/>
      <c r="J27" s="51"/>
      <c r="K27" s="51"/>
      <c r="L27" s="51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ht="15" customHeight="1" x14ac:dyDescent="0.25">
      <c r="A28" s="22"/>
      <c r="B28" s="179">
        <v>2023</v>
      </c>
      <c r="C28" s="295">
        <v>200</v>
      </c>
      <c r="D28" s="295">
        <v>800</v>
      </c>
      <c r="E28" s="295">
        <v>1000</v>
      </c>
      <c r="F28" s="296"/>
      <c r="G28" s="157">
        <v>1200</v>
      </c>
      <c r="H28" s="93"/>
      <c r="I28" s="299"/>
      <c r="J28" s="93"/>
      <c r="K28" s="93"/>
      <c r="L28" s="93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ht="15" customHeight="1" x14ac:dyDescent="0.25">
      <c r="A29" s="22"/>
      <c r="B29" s="179">
        <v>2024</v>
      </c>
      <c r="C29" s="295">
        <v>500</v>
      </c>
      <c r="D29" s="295">
        <v>800</v>
      </c>
      <c r="E29" s="295"/>
      <c r="F29" s="296"/>
      <c r="G29" s="157">
        <v>1200</v>
      </c>
      <c r="H29" s="93"/>
      <c r="I29" s="93"/>
      <c r="J29" s="93"/>
      <c r="K29" s="93"/>
      <c r="L29" s="93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15" customHeight="1" x14ac:dyDescent="0.25">
      <c r="A30" s="22"/>
      <c r="B30" s="180">
        <v>2025</v>
      </c>
      <c r="C30" s="297">
        <v>500</v>
      </c>
      <c r="D30" s="297"/>
      <c r="E30" s="297"/>
      <c r="F30" s="301"/>
      <c r="G30" s="151">
        <v>1200</v>
      </c>
      <c r="H30" s="93"/>
      <c r="I30" s="93"/>
      <c r="J30" s="93"/>
      <c r="K30" s="93"/>
      <c r="L30" s="93"/>
      <c r="M30" s="1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15" customHeight="1" x14ac:dyDescent="0.25">
      <c r="A31" s="22"/>
      <c r="B31" s="51"/>
      <c r="C31" s="51"/>
      <c r="D31" s="51"/>
      <c r="E31" s="51"/>
      <c r="F31" s="51"/>
      <c r="G31" s="51"/>
      <c r="H31" s="93"/>
      <c r="I31" s="93"/>
      <c r="J31" s="93"/>
      <c r="K31" s="93"/>
      <c r="L31" s="93"/>
      <c r="M31" s="1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5" customHeight="1" x14ac:dyDescent="0.25">
      <c r="A32" s="22"/>
      <c r="B32" s="174"/>
      <c r="C32" s="175" t="s">
        <v>306</v>
      </c>
      <c r="D32" s="175"/>
      <c r="E32" s="175"/>
      <c r="F32" s="176"/>
      <c r="G32" s="51"/>
      <c r="H32" s="322" t="s">
        <v>316</v>
      </c>
      <c r="I32" s="183"/>
      <c r="J32" s="183"/>
      <c r="K32" s="184"/>
      <c r="L32" s="93"/>
      <c r="M32" s="1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ht="15" customHeight="1" x14ac:dyDescent="0.25">
      <c r="A33" s="22"/>
      <c r="B33" s="177" t="s">
        <v>54</v>
      </c>
      <c r="C33" s="178">
        <v>12</v>
      </c>
      <c r="D33" s="178">
        <v>24</v>
      </c>
      <c r="E33" s="178">
        <v>36</v>
      </c>
      <c r="F33" s="141">
        <v>48</v>
      </c>
      <c r="G33" s="93"/>
      <c r="H33" s="93"/>
      <c r="I33" s="93"/>
      <c r="J33" s="93"/>
      <c r="K33" s="93"/>
      <c r="L33" s="93"/>
      <c r="M33" s="1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ht="15" customHeight="1" x14ac:dyDescent="0.25">
      <c r="A34" s="22"/>
      <c r="B34" s="179">
        <v>2022</v>
      </c>
      <c r="C34" s="295">
        <v>72000</v>
      </c>
      <c r="D34" s="295">
        <v>180000</v>
      </c>
      <c r="E34" s="295">
        <v>360000</v>
      </c>
      <c r="F34" s="296">
        <v>396000</v>
      </c>
      <c r="G34" s="93"/>
      <c r="H34" s="316" t="s">
        <v>328</v>
      </c>
      <c r="I34" s="317"/>
      <c r="J34" s="317"/>
      <c r="K34" s="318"/>
      <c r="L34" s="93"/>
      <c r="M34" s="18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5" customHeight="1" x14ac:dyDescent="0.25">
      <c r="A35" s="22"/>
      <c r="B35" s="179">
        <v>2023</v>
      </c>
      <c r="C35" s="295">
        <v>72000</v>
      </c>
      <c r="D35" s="295">
        <v>288000</v>
      </c>
      <c r="E35" s="295">
        <v>360000</v>
      </c>
      <c r="F35" s="157"/>
      <c r="G35" s="93"/>
      <c r="H35" s="319" t="s">
        <v>329</v>
      </c>
      <c r="I35" s="320"/>
      <c r="J35" s="320"/>
      <c r="K35" s="321"/>
      <c r="L35" s="93"/>
      <c r="M35" s="1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ht="15" customHeight="1" x14ac:dyDescent="0.25">
      <c r="A36" s="22"/>
      <c r="B36" s="179">
        <v>2024</v>
      </c>
      <c r="C36" s="295">
        <v>180000</v>
      </c>
      <c r="D36" s="295">
        <v>288000</v>
      </c>
      <c r="E36" s="154"/>
      <c r="F36" s="157"/>
      <c r="G36" s="93"/>
      <c r="H36" s="93"/>
      <c r="I36" s="93"/>
      <c r="J36" s="93"/>
      <c r="K36" s="93"/>
      <c r="L36" s="93"/>
      <c r="M36" s="1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ht="15" customHeight="1" x14ac:dyDescent="0.25">
      <c r="A37" s="22"/>
      <c r="B37" s="180">
        <v>2025</v>
      </c>
      <c r="C37" s="297">
        <v>180000</v>
      </c>
      <c r="D37" s="150"/>
      <c r="E37" s="150"/>
      <c r="F37" s="151"/>
      <c r="G37" s="51"/>
      <c r="H37" s="93"/>
      <c r="I37" s="51"/>
      <c r="J37" s="93"/>
      <c r="K37" s="93"/>
      <c r="L37" s="93"/>
      <c r="M37" s="1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5" customHeight="1" x14ac:dyDescent="0.25">
      <c r="A38" s="22"/>
      <c r="B38" s="51"/>
      <c r="C38" s="51"/>
      <c r="D38" s="51"/>
      <c r="E38" s="51"/>
      <c r="F38" s="51"/>
      <c r="G38" s="51"/>
      <c r="H38" s="93"/>
      <c r="I38" s="93"/>
      <c r="J38" s="93"/>
      <c r="K38" s="93"/>
      <c r="L38" s="93"/>
      <c r="M38" s="1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15" customHeight="1" x14ac:dyDescent="0.25">
      <c r="A39" s="22"/>
      <c r="B39" s="302"/>
      <c r="C39" s="164" t="s">
        <v>327</v>
      </c>
      <c r="D39" s="165"/>
      <c r="E39" s="165"/>
      <c r="F39" s="165"/>
      <c r="G39" s="165"/>
      <c r="H39" s="303"/>
      <c r="I39" s="303"/>
      <c r="J39" s="303"/>
      <c r="K39" s="303"/>
      <c r="L39" s="304"/>
      <c r="M39" s="1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ht="15" customHeight="1" x14ac:dyDescent="0.25">
      <c r="A40" s="22"/>
      <c r="B40" s="305"/>
      <c r="C40" s="383" t="s">
        <v>318</v>
      </c>
      <c r="D40" s="384"/>
      <c r="E40" s="385" t="s">
        <v>319</v>
      </c>
      <c r="F40" s="384"/>
      <c r="G40" s="386" t="s">
        <v>320</v>
      </c>
      <c r="H40" s="384"/>
      <c r="I40" s="386" t="s">
        <v>321</v>
      </c>
      <c r="J40" s="384"/>
      <c r="K40" s="386" t="s">
        <v>322</v>
      </c>
      <c r="L40" s="384"/>
      <c r="M40" s="1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5" customHeight="1" x14ac:dyDescent="0.25">
      <c r="A41" s="22"/>
      <c r="B41" s="177" t="s">
        <v>54</v>
      </c>
      <c r="C41" s="308" t="s">
        <v>323</v>
      </c>
      <c r="D41" s="309" t="s">
        <v>324</v>
      </c>
      <c r="E41" s="308" t="s">
        <v>323</v>
      </c>
      <c r="F41" s="309" t="s">
        <v>324</v>
      </c>
      <c r="G41" s="308" t="s">
        <v>323</v>
      </c>
      <c r="H41" s="309" t="s">
        <v>324</v>
      </c>
      <c r="I41" s="308" t="s">
        <v>323</v>
      </c>
      <c r="J41" s="309" t="s">
        <v>324</v>
      </c>
      <c r="K41" s="308" t="s">
        <v>323</v>
      </c>
      <c r="L41" s="309" t="s">
        <v>324</v>
      </c>
      <c r="M41" s="1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ht="15" customHeight="1" x14ac:dyDescent="0.25">
      <c r="A42" s="22"/>
      <c r="B42" s="179">
        <v>2022</v>
      </c>
      <c r="C42" s="310" t="s">
        <v>325</v>
      </c>
      <c r="D42" s="268"/>
      <c r="E42" s="154">
        <v>39088</v>
      </c>
      <c r="F42" s="311">
        <v>3.0599999999999998E-3</v>
      </c>
      <c r="G42" s="154">
        <v>90000</v>
      </c>
      <c r="H42" s="311">
        <v>1.39E-3</v>
      </c>
      <c r="I42" s="154">
        <v>138796</v>
      </c>
      <c r="J42" s="311">
        <v>9.5E-4</v>
      </c>
      <c r="K42" s="312" t="s">
        <v>326</v>
      </c>
      <c r="L42" s="313"/>
      <c r="M42" s="1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ht="15" customHeight="1" x14ac:dyDescent="0.25">
      <c r="A43" s="22"/>
      <c r="B43" s="179">
        <v>2023</v>
      </c>
      <c r="C43" s="310" t="s">
        <v>325</v>
      </c>
      <c r="D43" s="268"/>
      <c r="E43" s="154">
        <v>45357</v>
      </c>
      <c r="F43" s="311">
        <v>2.31E-3</v>
      </c>
      <c r="G43" s="154">
        <v>117965</v>
      </c>
      <c r="H43" s="311">
        <v>1.1199999999999999E-3</v>
      </c>
      <c r="I43" s="154"/>
      <c r="J43" s="157"/>
      <c r="K43" s="273"/>
      <c r="L43" s="138"/>
      <c r="M43" s="1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5" customHeight="1" x14ac:dyDescent="0.25">
      <c r="A44" s="22"/>
      <c r="B44" s="179">
        <v>2024</v>
      </c>
      <c r="C44" s="310" t="s">
        <v>325</v>
      </c>
      <c r="D44" s="268"/>
      <c r="E44" s="154">
        <v>82238</v>
      </c>
      <c r="F44" s="311">
        <v>1.57E-3</v>
      </c>
      <c r="G44" s="154"/>
      <c r="H44" s="157"/>
      <c r="I44" s="154"/>
      <c r="J44" s="157"/>
      <c r="K44" s="273"/>
      <c r="L44" s="138"/>
      <c r="M44" s="1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ht="15" customHeight="1" x14ac:dyDescent="0.25">
      <c r="A45" s="22"/>
      <c r="B45" s="180">
        <v>2025</v>
      </c>
      <c r="C45" s="314" t="s">
        <v>325</v>
      </c>
      <c r="D45" s="315"/>
      <c r="E45" s="150"/>
      <c r="F45" s="151"/>
      <c r="G45" s="150"/>
      <c r="H45" s="151"/>
      <c r="I45" s="150"/>
      <c r="J45" s="151"/>
      <c r="K45" s="216"/>
      <c r="L45" s="172"/>
      <c r="M45" s="1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ht="15" customHeight="1" x14ac:dyDescent="0.25">
      <c r="A46" s="2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5" customHeight="1" x14ac:dyDescent="0.25">
      <c r="A47" s="25" t="s">
        <v>5</v>
      </c>
      <c r="B47" s="17" t="s">
        <v>335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ht="15" customHeight="1" thickBot="1" x14ac:dyDescent="0.3">
      <c r="A48" s="9">
        <f>INDEX('Point Grid'!$C$8:$I$54,MATCH($A$1,'Point Grid'!$A$8:$A$54,0),MATCH(A47,'Point Grid'!$C$7:$I$7,0))</f>
        <v>0.5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ht="15" customHeight="1" thickBot="1" x14ac:dyDescent="0.3">
      <c r="A49" s="5"/>
      <c r="B49" s="17"/>
      <c r="C49" s="126" t="s">
        <v>332</v>
      </c>
      <c r="D49" s="234"/>
      <c r="E49" s="323">
        <v>432000</v>
      </c>
      <c r="F49" s="17"/>
      <c r="G49" s="17"/>
      <c r="H49" s="17"/>
      <c r="I49" s="17"/>
      <c r="J49" s="17"/>
      <c r="K49" s="17"/>
      <c r="L49" s="17"/>
      <c r="M49" s="1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5" customHeight="1" x14ac:dyDescent="0.25">
      <c r="A50" s="22"/>
      <c r="B50" s="17"/>
      <c r="C50" s="56" t="s">
        <v>333</v>
      </c>
      <c r="D50" s="61"/>
      <c r="E50" s="324">
        <f>E49-C37</f>
        <v>252000</v>
      </c>
      <c r="F50" s="17"/>
      <c r="G50" s="17"/>
      <c r="H50" s="17"/>
      <c r="I50" s="17"/>
      <c r="J50" s="17"/>
      <c r="K50" s="17"/>
      <c r="L50" s="17"/>
      <c r="M50" s="1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ht="15" customHeight="1" x14ac:dyDescent="0.25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ht="15" customHeight="1" x14ac:dyDescent="0.25">
      <c r="A52" s="22"/>
      <c r="B52" s="17" t="s">
        <v>336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5" customHeight="1" x14ac:dyDescent="0.25">
      <c r="A53" s="22"/>
      <c r="B53" s="17" t="s">
        <v>334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15" customHeight="1" thickBot="1" x14ac:dyDescent="0.3">
      <c r="A54" s="2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2:38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2:38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2:38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2:38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2:38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2:38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2:38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2:38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2:38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2:38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2:38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2:38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2:38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2:38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2:38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2:38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</sheetData>
  <mergeCells count="6">
    <mergeCell ref="L1:M1"/>
    <mergeCell ref="C40:D40"/>
    <mergeCell ref="E40:F40"/>
    <mergeCell ref="G40:H40"/>
    <mergeCell ref="I40:J40"/>
    <mergeCell ref="K40:L40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04"/>
  <sheetViews>
    <sheetView workbookViewId="0"/>
  </sheetViews>
  <sheetFormatPr defaultColWidth="9.140625" defaultRowHeight="15" x14ac:dyDescent="0.25"/>
  <cols>
    <col min="1" max="1" width="9.140625" style="21"/>
    <col min="2" max="2" width="10.7109375" style="21" customWidth="1"/>
    <col min="3" max="12" width="7.7109375" style="21" customWidth="1"/>
    <col min="13" max="13" width="11.140625" style="21" customWidth="1"/>
    <col min="14" max="16384" width="9.140625" style="21"/>
  </cols>
  <sheetData>
    <row r="1" spans="1:27" x14ac:dyDescent="0.25">
      <c r="A1" s="7">
        <v>27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2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51" t="s">
        <v>130</v>
      </c>
      <c r="C6" s="330" t="s">
        <v>131</v>
      </c>
      <c r="D6" s="331"/>
      <c r="E6" s="192" t="s">
        <v>346</v>
      </c>
      <c r="F6" s="192"/>
      <c r="G6" s="192"/>
      <c r="H6" s="292" t="s">
        <v>113</v>
      </c>
      <c r="I6" s="193" t="s">
        <v>339</v>
      </c>
      <c r="J6" s="192" t="s">
        <v>112</v>
      </c>
      <c r="K6" s="292">
        <v>2022</v>
      </c>
      <c r="L6" s="51"/>
      <c r="M6" s="18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1.5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8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51" t="s">
        <v>133</v>
      </c>
      <c r="C8" s="51"/>
      <c r="D8" s="51"/>
      <c r="E8" s="51"/>
      <c r="F8" s="51"/>
      <c r="G8" s="51"/>
      <c r="H8" s="51" t="s">
        <v>340</v>
      </c>
      <c r="I8" s="51"/>
      <c r="J8" s="51"/>
      <c r="K8" s="51"/>
      <c r="L8" s="51"/>
      <c r="M8" s="1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18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194" t="s">
        <v>54</v>
      </c>
      <c r="C10" s="129">
        <v>12</v>
      </c>
      <c r="D10" s="129">
        <v>24</v>
      </c>
      <c r="E10" s="129">
        <v>36</v>
      </c>
      <c r="F10" s="129">
        <v>48</v>
      </c>
      <c r="G10" s="51"/>
      <c r="H10" s="194" t="s">
        <v>54</v>
      </c>
      <c r="I10" s="129">
        <v>12</v>
      </c>
      <c r="J10" s="129">
        <v>24</v>
      </c>
      <c r="K10" s="129">
        <v>36</v>
      </c>
      <c r="L10" s="129">
        <v>48</v>
      </c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195">
        <v>2019</v>
      </c>
      <c r="C11" s="196">
        <v>3800</v>
      </c>
      <c r="D11" s="196">
        <v>12400</v>
      </c>
      <c r="E11" s="196">
        <v>18000</v>
      </c>
      <c r="F11" s="196">
        <v>20200</v>
      </c>
      <c r="G11" s="51"/>
      <c r="H11" s="195">
        <v>2019</v>
      </c>
      <c r="I11" s="196">
        <v>95</v>
      </c>
      <c r="J11" s="196">
        <v>435</v>
      </c>
      <c r="K11" s="196">
        <v>571</v>
      </c>
      <c r="L11" s="196">
        <v>641</v>
      </c>
      <c r="M11" s="18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195">
        <v>2020</v>
      </c>
      <c r="C12" s="196">
        <v>3000</v>
      </c>
      <c r="D12" s="196">
        <v>8200</v>
      </c>
      <c r="E12" s="196">
        <v>11900</v>
      </c>
      <c r="F12" s="51"/>
      <c r="G12" s="51"/>
      <c r="H12" s="195">
        <v>2020</v>
      </c>
      <c r="I12" s="196">
        <v>69</v>
      </c>
      <c r="J12" s="196">
        <v>272</v>
      </c>
      <c r="K12" s="196">
        <v>413</v>
      </c>
      <c r="L12" s="196"/>
      <c r="M12" s="18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195">
        <v>2021</v>
      </c>
      <c r="C13" s="196">
        <v>4300</v>
      </c>
      <c r="D13" s="196">
        <v>13700</v>
      </c>
      <c r="E13" s="51"/>
      <c r="F13" s="51"/>
      <c r="G13" s="51"/>
      <c r="H13" s="195">
        <v>2021</v>
      </c>
      <c r="I13" s="196">
        <v>129</v>
      </c>
      <c r="J13" s="196">
        <v>569</v>
      </c>
      <c r="K13" s="196"/>
      <c r="L13" s="196"/>
      <c r="M13" s="18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195">
        <v>2022</v>
      </c>
      <c r="C14" s="196">
        <v>3500</v>
      </c>
      <c r="D14" s="51"/>
      <c r="E14" s="51"/>
      <c r="F14" s="51"/>
      <c r="G14" s="51"/>
      <c r="H14" s="195">
        <v>2022</v>
      </c>
      <c r="I14" s="196">
        <v>98</v>
      </c>
      <c r="J14" s="196"/>
      <c r="K14" s="196"/>
      <c r="L14" s="196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8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51" t="s">
        <v>341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18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8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25">
      <c r="A18" s="25"/>
      <c r="B18" s="194" t="s">
        <v>54</v>
      </c>
      <c r="C18" s="197" t="s">
        <v>134</v>
      </c>
      <c r="D18" s="128" t="s">
        <v>135</v>
      </c>
      <c r="E18" s="198" t="s">
        <v>342</v>
      </c>
      <c r="F18" s="51"/>
      <c r="G18" s="51"/>
      <c r="H18" s="51"/>
      <c r="I18" s="51"/>
      <c r="J18" s="51"/>
      <c r="K18" s="51"/>
      <c r="L18" s="51"/>
      <c r="M18" s="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25">
      <c r="A19" s="25"/>
      <c r="B19" s="195">
        <v>2019</v>
      </c>
      <c r="C19" s="199">
        <v>20200</v>
      </c>
      <c r="D19" s="326"/>
      <c r="E19" s="327" t="s">
        <v>343</v>
      </c>
      <c r="F19" s="92"/>
      <c r="G19" s="51"/>
      <c r="H19" s="51"/>
      <c r="I19" s="51"/>
      <c r="J19" s="51"/>
      <c r="K19" s="51"/>
      <c r="L19" s="51"/>
      <c r="M19" s="18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25">
      <c r="A20" s="25"/>
      <c r="B20" s="195">
        <v>2020</v>
      </c>
      <c r="C20" s="199">
        <v>13354</v>
      </c>
      <c r="D20" s="326"/>
      <c r="E20" s="327" t="s">
        <v>344</v>
      </c>
      <c r="F20" s="92"/>
      <c r="G20" s="51"/>
      <c r="H20" s="51"/>
      <c r="I20" s="51"/>
      <c r="J20" s="51"/>
      <c r="K20" s="51"/>
      <c r="L20" s="51"/>
      <c r="M20" s="18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5"/>
      <c r="B21" s="195">
        <v>2021</v>
      </c>
      <c r="C21" s="199">
        <v>22315</v>
      </c>
      <c r="D21" s="326"/>
      <c r="E21" s="327"/>
      <c r="F21" s="92"/>
      <c r="G21" s="51"/>
      <c r="H21" s="51"/>
      <c r="I21" s="51"/>
      <c r="J21" s="51"/>
      <c r="K21" s="51"/>
      <c r="L21" s="51"/>
      <c r="M21" s="18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5"/>
      <c r="B22" s="195">
        <v>2022</v>
      </c>
      <c r="C22" s="328">
        <v>17449</v>
      </c>
      <c r="D22" s="329"/>
      <c r="E22" s="198"/>
      <c r="F22" s="92"/>
      <c r="G22" s="51"/>
      <c r="H22" s="51"/>
      <c r="I22" s="51"/>
      <c r="J22" s="51"/>
      <c r="K22" s="51"/>
      <c r="L22" s="51"/>
      <c r="M22" s="18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5"/>
      <c r="B23" s="92"/>
      <c r="C23" s="92"/>
      <c r="D23" s="51"/>
      <c r="E23" s="51"/>
      <c r="F23" s="92"/>
      <c r="G23" s="51"/>
      <c r="H23" s="51"/>
      <c r="I23" s="124"/>
      <c r="J23" s="124"/>
      <c r="K23" s="51"/>
      <c r="L23" s="51"/>
      <c r="M23" s="18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5"/>
      <c r="B24" s="200" t="s">
        <v>136</v>
      </c>
      <c r="C24" s="201"/>
      <c r="D24" s="201"/>
      <c r="E24" s="201"/>
      <c r="F24" s="201"/>
      <c r="G24" s="201"/>
      <c r="H24" s="201"/>
      <c r="I24" s="202"/>
      <c r="J24" s="203"/>
      <c r="K24" s="92"/>
      <c r="L24" s="51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51"/>
      <c r="M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5"/>
      <c r="B26" s="135" t="s">
        <v>345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8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thickBot="1" x14ac:dyDescent="0.3">
      <c r="A29" s="2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4:27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4:2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4:2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4:2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4:2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4:2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4:2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4:2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4:2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4:2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4:2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4:2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4:2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4:2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4:2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4:2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2:27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2:27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2:27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40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3" width="11.140625" style="21" customWidth="1"/>
    <col min="4" max="7" width="20.7109375" style="21" customWidth="1"/>
    <col min="8" max="9" width="11.140625" style="21" customWidth="1"/>
    <col min="10" max="16384" width="9.140625" style="21"/>
  </cols>
  <sheetData>
    <row r="1" spans="1:22" x14ac:dyDescent="0.25">
      <c r="A1" s="7">
        <v>28</v>
      </c>
      <c r="B1" s="26" t="s">
        <v>12</v>
      </c>
      <c r="C1" s="20"/>
      <c r="D1" s="20"/>
      <c r="E1" s="20"/>
      <c r="F1" s="20"/>
      <c r="G1" s="20"/>
      <c r="H1" s="381" t="s">
        <v>24</v>
      </c>
      <c r="I1" s="382"/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2"/>
      <c r="B2" s="19"/>
      <c r="C2" s="19"/>
      <c r="D2" s="19"/>
      <c r="E2" s="19"/>
      <c r="F2" s="19"/>
      <c r="G2" s="19"/>
      <c r="H2" s="19"/>
      <c r="I2" s="23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25" t="s">
        <v>2</v>
      </c>
      <c r="B6" s="17" t="s">
        <v>373</v>
      </c>
      <c r="C6" s="17"/>
      <c r="D6" s="17"/>
      <c r="E6" s="17"/>
      <c r="F6" s="17"/>
      <c r="G6" s="17"/>
      <c r="H6" s="17"/>
      <c r="I6" s="18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33" t="s">
        <v>367</v>
      </c>
      <c r="C8" s="17" t="s">
        <v>371</v>
      </c>
      <c r="D8" s="17"/>
      <c r="E8" s="17"/>
      <c r="F8" s="17"/>
      <c r="G8" s="17"/>
      <c r="H8" s="17"/>
      <c r="I8" s="1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25"/>
      <c r="B9" s="33" t="s">
        <v>368</v>
      </c>
      <c r="C9" s="17" t="s">
        <v>372</v>
      </c>
      <c r="D9" s="17"/>
      <c r="E9" s="17"/>
      <c r="F9" s="17"/>
      <c r="G9" s="17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25"/>
      <c r="B10" s="33" t="s">
        <v>369</v>
      </c>
      <c r="C10" s="17" t="s">
        <v>374</v>
      </c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25"/>
      <c r="B11" s="33" t="s">
        <v>370</v>
      </c>
      <c r="C11" s="17" t="s">
        <v>375</v>
      </c>
      <c r="D11" s="17"/>
      <c r="E11" s="17"/>
      <c r="F11" s="17"/>
      <c r="G11" s="17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25"/>
      <c r="B12" s="33" t="s">
        <v>376</v>
      </c>
      <c r="C12" s="17" t="s">
        <v>377</v>
      </c>
      <c r="D12" s="17"/>
      <c r="E12" s="17"/>
      <c r="F12" s="17"/>
      <c r="G12" s="17"/>
      <c r="H12" s="17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25"/>
      <c r="B14" s="17" t="s">
        <v>381</v>
      </c>
      <c r="C14" s="17"/>
      <c r="D14" s="17"/>
      <c r="E14" s="17"/>
      <c r="F14" s="17"/>
      <c r="G14" s="17"/>
      <c r="H14" s="17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25"/>
      <c r="B15" s="17" t="s">
        <v>382</v>
      </c>
      <c r="C15" s="17"/>
      <c r="D15" s="17"/>
      <c r="E15" s="17"/>
      <c r="F15" s="17"/>
      <c r="G15" s="17"/>
      <c r="H15" s="17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25"/>
      <c r="B16" s="17"/>
      <c r="C16" s="17"/>
      <c r="D16" s="17"/>
      <c r="E16" s="17"/>
      <c r="F16" s="17"/>
      <c r="G16" s="17"/>
      <c r="H16" s="17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25"/>
      <c r="B17" s="17" t="s">
        <v>379</v>
      </c>
      <c r="C17" s="17"/>
      <c r="D17" s="17"/>
      <c r="E17" s="17"/>
      <c r="F17" s="17"/>
      <c r="G17" s="17"/>
      <c r="H17" s="17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25"/>
      <c r="B18" s="17" t="s">
        <v>380</v>
      </c>
      <c r="C18" s="17"/>
      <c r="D18" s="17"/>
      <c r="E18" s="17"/>
      <c r="F18" s="17"/>
      <c r="G18" s="17"/>
      <c r="H18" s="17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25"/>
      <c r="B19" s="17" t="s">
        <v>378</v>
      </c>
      <c r="C19" s="17"/>
      <c r="D19" s="17"/>
      <c r="E19" s="17"/>
      <c r="F19" s="17"/>
      <c r="G19" s="17"/>
      <c r="H19" s="17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25"/>
      <c r="B20" s="17"/>
      <c r="C20" s="17"/>
      <c r="D20" s="17"/>
      <c r="E20" s="17"/>
      <c r="F20" s="17"/>
      <c r="G20" s="17"/>
      <c r="H20" s="17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25" t="s">
        <v>3</v>
      </c>
      <c r="B21" s="17" t="s">
        <v>383</v>
      </c>
      <c r="C21" s="17"/>
      <c r="D21" s="17"/>
      <c r="E21" s="17"/>
      <c r="F21" s="17"/>
      <c r="G21" s="17"/>
      <c r="H21" s="17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.75" thickBot="1" x14ac:dyDescent="0.3">
      <c r="A22" s="9">
        <f>INDEX('Point Grid'!$C$8:$I$54,MATCH($A$1,'Point Grid'!$A$8:$A$54,0),MATCH(A21,'Point Grid'!$C$7:$I$7,0))</f>
        <v>0.5</v>
      </c>
      <c r="B22" s="17" t="s">
        <v>384</v>
      </c>
      <c r="C22" s="17"/>
      <c r="D22" s="17"/>
      <c r="E22" s="17"/>
      <c r="F22" s="17"/>
      <c r="G22" s="17"/>
      <c r="H22" s="17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.75" thickBot="1" x14ac:dyDescent="0.3">
      <c r="A23" s="5"/>
      <c r="B23" s="17" t="s">
        <v>385</v>
      </c>
      <c r="C23" s="27"/>
      <c r="D23" s="27"/>
      <c r="E23" s="27"/>
      <c r="F23" s="27"/>
      <c r="G23" s="27"/>
      <c r="H23" s="27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5">
      <c r="A24" s="25"/>
      <c r="B24" s="17"/>
      <c r="C24" s="17"/>
      <c r="D24" s="17"/>
      <c r="E24" s="17"/>
      <c r="F24" s="17"/>
      <c r="G24" s="27"/>
      <c r="H24" s="27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 s="25" t="s">
        <v>4</v>
      </c>
      <c r="B25" s="93" t="s">
        <v>128</v>
      </c>
      <c r="C25" s="93"/>
      <c r="D25" s="163"/>
      <c r="E25" s="133">
        <v>36</v>
      </c>
      <c r="F25" s="122" t="s">
        <v>126</v>
      </c>
      <c r="G25" s="133">
        <v>48</v>
      </c>
      <c r="H25" s="74" t="s">
        <v>129</v>
      </c>
      <c r="I25" s="18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.75" thickBot="1" x14ac:dyDescent="0.3">
      <c r="A26" s="9">
        <f>INDEX('Point Grid'!$C$8:$I$54,MATCH($A$1,'Point Grid'!$A$8:$A$54,0),MATCH(A25,'Point Grid'!$C$7:$I$7,0))</f>
        <v>1.5</v>
      </c>
      <c r="B26" s="93"/>
      <c r="C26" s="93"/>
      <c r="D26" s="93"/>
      <c r="E26" s="93"/>
      <c r="F26" s="93"/>
      <c r="G26" s="93"/>
      <c r="H26" s="93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.75" thickBot="1" x14ac:dyDescent="0.3">
      <c r="A27" s="5"/>
      <c r="B27" s="93"/>
      <c r="C27" s="93"/>
      <c r="D27" s="93"/>
      <c r="E27" s="93"/>
      <c r="F27" s="93"/>
      <c r="G27" s="93"/>
      <c r="H27" s="93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 s="22"/>
      <c r="B28" s="93" t="s">
        <v>127</v>
      </c>
      <c r="C28" s="93"/>
      <c r="D28" s="93"/>
      <c r="E28" s="93"/>
      <c r="F28" s="93"/>
      <c r="G28" s="93"/>
      <c r="H28" s="93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 s="22"/>
      <c r="B29" s="139"/>
      <c r="C29" s="139"/>
      <c r="D29" s="139"/>
      <c r="E29" s="139"/>
      <c r="F29" s="139"/>
      <c r="G29" s="139"/>
      <c r="H29" s="139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5">
      <c r="A30" s="22"/>
      <c r="B30" s="186" t="s">
        <v>114</v>
      </c>
      <c r="C30" s="187" t="s">
        <v>56</v>
      </c>
      <c r="D30" s="188" t="s">
        <v>87</v>
      </c>
      <c r="E30" s="190">
        <v>36</v>
      </c>
      <c r="F30" s="189" t="s">
        <v>68</v>
      </c>
      <c r="G30" s="191">
        <v>10150</v>
      </c>
      <c r="H30" s="51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A31" s="22"/>
      <c r="B31" s="93"/>
      <c r="C31" s="93"/>
      <c r="D31" s="93"/>
      <c r="E31" s="93"/>
      <c r="F31" s="93"/>
      <c r="G31" s="93"/>
      <c r="H31" s="93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A32" s="22"/>
      <c r="B32" s="136">
        <v>12</v>
      </c>
      <c r="C32" s="166" t="s">
        <v>124</v>
      </c>
      <c r="D32" s="137" t="s">
        <v>125</v>
      </c>
      <c r="E32" s="167">
        <v>2.1</v>
      </c>
      <c r="F32" s="51"/>
      <c r="G32" s="51"/>
      <c r="H32" s="93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25">
      <c r="A33" s="22"/>
      <c r="B33" s="142">
        <v>24</v>
      </c>
      <c r="C33" s="168" t="s">
        <v>124</v>
      </c>
      <c r="D33" s="138" t="s">
        <v>125</v>
      </c>
      <c r="E33" s="169">
        <v>1.4</v>
      </c>
      <c r="F33" s="51"/>
      <c r="G33" s="51"/>
      <c r="H33" s="93"/>
      <c r="I33" s="18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5">
      <c r="A34" s="22"/>
      <c r="B34" s="170">
        <v>36</v>
      </c>
      <c r="C34" s="171" t="s">
        <v>124</v>
      </c>
      <c r="D34" s="172" t="s">
        <v>125</v>
      </c>
      <c r="E34" s="173">
        <v>1.1200000000000001</v>
      </c>
      <c r="F34" s="51"/>
      <c r="G34" s="51"/>
      <c r="H34" s="93"/>
      <c r="I34" s="18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5">
      <c r="A35" s="22"/>
      <c r="B35" s="142">
        <v>48</v>
      </c>
      <c r="C35" s="168" t="s">
        <v>124</v>
      </c>
      <c r="D35" s="138" t="s">
        <v>125</v>
      </c>
      <c r="E35" s="169">
        <v>1.02</v>
      </c>
      <c r="F35" s="51"/>
      <c r="G35" s="51"/>
      <c r="H35" s="93"/>
      <c r="I35" s="18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5">
      <c r="A36" s="22"/>
      <c r="B36" s="142">
        <v>60</v>
      </c>
      <c r="C36" s="168" t="s">
        <v>124</v>
      </c>
      <c r="D36" s="138" t="s">
        <v>125</v>
      </c>
      <c r="E36" s="169">
        <v>1.01</v>
      </c>
      <c r="F36" s="51"/>
      <c r="G36" s="51"/>
      <c r="H36" s="93"/>
      <c r="I36" s="18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22"/>
      <c r="B37" s="170">
        <v>72</v>
      </c>
      <c r="C37" s="171" t="s">
        <v>124</v>
      </c>
      <c r="D37" s="172" t="s">
        <v>125</v>
      </c>
      <c r="E37" s="173">
        <v>1</v>
      </c>
      <c r="F37" s="51"/>
      <c r="G37" s="51"/>
      <c r="H37" s="93"/>
      <c r="I37" s="18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22"/>
      <c r="B38" s="17"/>
      <c r="C38" s="17"/>
      <c r="D38" s="17"/>
      <c r="E38" s="17"/>
      <c r="F38" s="17"/>
      <c r="G38" s="17"/>
      <c r="H38" s="17"/>
      <c r="I38" s="1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22"/>
      <c r="B39" s="17"/>
      <c r="C39" s="17"/>
      <c r="D39" s="17"/>
      <c r="E39" s="17"/>
      <c r="F39" s="17"/>
      <c r="G39" s="17"/>
      <c r="H39" s="17"/>
      <c r="I39" s="18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22"/>
      <c r="B40" s="17"/>
      <c r="C40" s="17"/>
      <c r="D40" s="17"/>
      <c r="E40" s="17"/>
      <c r="F40" s="17"/>
      <c r="G40" s="17"/>
      <c r="H40" s="17"/>
      <c r="I40" s="18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thickBot="1" x14ac:dyDescent="0.3">
      <c r="A41" s="24"/>
      <c r="B41" s="31"/>
      <c r="C41" s="31"/>
      <c r="D41" s="31"/>
      <c r="E41" s="31"/>
      <c r="F41" s="31"/>
      <c r="G41" s="31"/>
      <c r="H41" s="31"/>
      <c r="I41" s="32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x14ac:dyDescent="0.25"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x14ac:dyDescent="0.25"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 ht="15" customHeight="1" x14ac:dyDescent="0.25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ht="15" customHeight="1" x14ac:dyDescent="0.25"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ht="15" customHeight="1" x14ac:dyDescent="0.25"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ht="15" customHeight="1" x14ac:dyDescent="0.25"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ht="15" customHeight="1" x14ac:dyDescent="0.25"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ht="15" customHeight="1" x14ac:dyDescent="0.25">
      <c r="B54" s="30"/>
      <c r="C54" s="30"/>
      <c r="D54" s="30"/>
      <c r="E54" s="30"/>
      <c r="F54" s="30"/>
      <c r="G54" s="30"/>
      <c r="H54" s="30"/>
      <c r="I54" s="30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ht="15" customHeight="1" x14ac:dyDescent="0.25"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ht="15" customHeight="1" x14ac:dyDescent="0.25"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ht="15" customHeight="1" x14ac:dyDescent="0.25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ht="15" customHeight="1" x14ac:dyDescent="0.25"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ht="15" customHeight="1" x14ac:dyDescent="0.25"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ht="15" customHeight="1" x14ac:dyDescent="0.25"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2" ht="15" customHeight="1" x14ac:dyDescent="0.25"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2:22" ht="15" customHeight="1" x14ac:dyDescent="0.25"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2:22" ht="15" customHeight="1" x14ac:dyDescent="0.25"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2:22" ht="15" customHeight="1" x14ac:dyDescent="0.25"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0:22" ht="15" customHeight="1" x14ac:dyDescent="0.25"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0:22" ht="15" customHeight="1" x14ac:dyDescent="0.25"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0:22" ht="15" customHeight="1" x14ac:dyDescent="0.25"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0:22" ht="15" customHeight="1" x14ac:dyDescent="0.25"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0:22" ht="15" customHeight="1" x14ac:dyDescent="0.25"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0:22" ht="15" customHeight="1" x14ac:dyDescent="0.25"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0:22" ht="15" customHeight="1" x14ac:dyDescent="0.25"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0:22" ht="15" customHeight="1" x14ac:dyDescent="0.25"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0:22" ht="15" customHeight="1" x14ac:dyDescent="0.25"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0:22" ht="15" customHeight="1" x14ac:dyDescent="0.25"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0:22" ht="15" customHeight="1" x14ac:dyDescent="0.25"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0:22" ht="15" customHeight="1" x14ac:dyDescent="0.25"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0:22" ht="15" customHeight="1" x14ac:dyDescent="0.25"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0:22" ht="15" customHeight="1" x14ac:dyDescent="0.25"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0:22" ht="15" customHeight="1" x14ac:dyDescent="0.25"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0:22" ht="15" customHeight="1" x14ac:dyDescent="0.25"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ht="15" customHeight="1" x14ac:dyDescent="0.25"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ht="15" customHeight="1" x14ac:dyDescent="0.25"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ht="15" customHeight="1" x14ac:dyDescent="0.25"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ht="15" customHeight="1" x14ac:dyDescent="0.25"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ht="15" customHeight="1" x14ac:dyDescent="0.25">
      <c r="B85" s="30"/>
      <c r="C85" s="30"/>
      <c r="D85" s="30"/>
      <c r="E85" s="30"/>
      <c r="F85" s="30"/>
      <c r="G85" s="30"/>
      <c r="H85" s="30"/>
      <c r="I85" s="30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ht="15" customHeight="1" x14ac:dyDescent="0.25">
      <c r="B86" s="30"/>
      <c r="C86" s="30"/>
      <c r="D86" s="30"/>
      <c r="E86" s="30"/>
      <c r="F86" s="30"/>
      <c r="G86" s="30"/>
      <c r="H86" s="30"/>
      <c r="I86" s="30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ht="15" customHeight="1" x14ac:dyDescent="0.25">
      <c r="B87" s="30"/>
      <c r="C87" s="30"/>
      <c r="D87" s="30"/>
      <c r="E87" s="30"/>
      <c r="F87" s="30"/>
      <c r="G87" s="30"/>
      <c r="H87" s="30"/>
      <c r="I87" s="30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ht="15" customHeight="1" x14ac:dyDescent="0.25">
      <c r="B88" s="30"/>
      <c r="C88" s="30"/>
      <c r="D88" s="30"/>
      <c r="E88" s="30"/>
      <c r="F88" s="30"/>
      <c r="G88" s="30"/>
      <c r="H88" s="30"/>
      <c r="I88" s="30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ht="15" customHeight="1" x14ac:dyDescent="0.25">
      <c r="B89" s="30"/>
      <c r="C89" s="30"/>
      <c r="D89" s="30"/>
      <c r="E89" s="30"/>
      <c r="F89" s="30"/>
      <c r="G89" s="30"/>
      <c r="H89" s="30"/>
      <c r="I89" s="30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ht="15" customHeight="1" x14ac:dyDescent="0.25">
      <c r="B90" s="30"/>
      <c r="C90" s="30"/>
      <c r="D90" s="30"/>
      <c r="E90" s="30"/>
      <c r="F90" s="30"/>
      <c r="G90" s="30"/>
      <c r="H90" s="30"/>
      <c r="I90" s="3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ht="15" customHeight="1" x14ac:dyDescent="0.25">
      <c r="B91" s="30"/>
      <c r="C91" s="30"/>
      <c r="D91" s="30"/>
      <c r="E91" s="30"/>
      <c r="F91" s="30"/>
      <c r="G91" s="30"/>
      <c r="H91" s="30"/>
      <c r="I91" s="30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ht="15" customHeight="1" x14ac:dyDescent="0.25">
      <c r="B92" s="30"/>
      <c r="C92" s="30"/>
      <c r="D92" s="30"/>
      <c r="E92" s="30"/>
      <c r="F92" s="30"/>
      <c r="G92" s="30"/>
      <c r="H92" s="30"/>
      <c r="I92" s="30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ht="15" customHeight="1" x14ac:dyDescent="0.25">
      <c r="B93" s="30"/>
      <c r="C93" s="30"/>
      <c r="D93" s="30"/>
      <c r="E93" s="30"/>
      <c r="F93" s="30"/>
      <c r="G93" s="30"/>
      <c r="H93" s="30"/>
      <c r="I93" s="30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ht="15" customHeight="1" x14ac:dyDescent="0.25">
      <c r="B94" s="30"/>
      <c r="C94" s="30"/>
      <c r="D94" s="30"/>
      <c r="E94" s="30"/>
      <c r="F94" s="30"/>
      <c r="G94" s="30"/>
      <c r="H94" s="30"/>
      <c r="I94" s="30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ht="15" customHeight="1" x14ac:dyDescent="0.25">
      <c r="B95" s="30"/>
      <c r="C95" s="30"/>
      <c r="D95" s="30"/>
      <c r="E95" s="30"/>
      <c r="F95" s="30"/>
      <c r="G95" s="30"/>
      <c r="H95" s="30"/>
      <c r="I95" s="30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ht="15" customHeight="1" x14ac:dyDescent="0.25">
      <c r="B96" s="30"/>
      <c r="C96" s="30"/>
      <c r="D96" s="30"/>
      <c r="E96" s="30"/>
      <c r="F96" s="30"/>
      <c r="G96" s="30"/>
      <c r="H96" s="30"/>
      <c r="I96" s="30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ht="15" customHeight="1" x14ac:dyDescent="0.25">
      <c r="B97" s="30"/>
      <c r="C97" s="30"/>
      <c r="D97" s="30"/>
      <c r="E97" s="30"/>
      <c r="F97" s="30"/>
      <c r="G97" s="30"/>
      <c r="H97" s="30"/>
      <c r="I97" s="30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ht="15" customHeight="1" x14ac:dyDescent="0.25">
      <c r="B98" s="30"/>
      <c r="C98" s="30"/>
      <c r="D98" s="30"/>
      <c r="E98" s="30"/>
      <c r="F98" s="30"/>
      <c r="G98" s="30"/>
      <c r="H98" s="30"/>
      <c r="I98" s="30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ht="15" customHeight="1" x14ac:dyDescent="0.25">
      <c r="B99" s="30"/>
      <c r="C99" s="30"/>
      <c r="D99" s="30"/>
      <c r="E99" s="30"/>
      <c r="F99" s="30"/>
      <c r="G99" s="30"/>
      <c r="H99" s="30"/>
      <c r="I99" s="30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22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22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22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2:22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2:22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2:22" ht="15" customHeight="1" x14ac:dyDescent="0.25">
      <c r="B127" s="30"/>
      <c r="C127" s="30"/>
      <c r="D127" s="30"/>
      <c r="E127" s="30"/>
      <c r="F127" s="30"/>
      <c r="G127" s="30"/>
      <c r="H127" s="30"/>
      <c r="I127" s="30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2:22" ht="15" customHeight="1" x14ac:dyDescent="0.25">
      <c r="B128" s="30"/>
      <c r="C128" s="30"/>
      <c r="D128" s="30"/>
      <c r="E128" s="30"/>
      <c r="F128" s="30"/>
      <c r="G128" s="30"/>
      <c r="H128" s="30"/>
      <c r="I128" s="30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2:22" ht="15" customHeight="1" x14ac:dyDescent="0.25">
      <c r="B129" s="30"/>
      <c r="C129" s="30"/>
      <c r="D129" s="30"/>
      <c r="E129" s="30"/>
      <c r="F129" s="30"/>
      <c r="G129" s="30"/>
      <c r="H129" s="30"/>
      <c r="I129" s="30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2:22" ht="15" customHeight="1" x14ac:dyDescent="0.25">
      <c r="B130" s="30"/>
      <c r="C130" s="30"/>
      <c r="D130" s="30"/>
      <c r="E130" s="30"/>
      <c r="F130" s="30"/>
      <c r="G130" s="30"/>
      <c r="H130" s="30"/>
      <c r="I130" s="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2:22" ht="15" customHeight="1" x14ac:dyDescent="0.25">
      <c r="B131" s="30"/>
      <c r="C131" s="30"/>
      <c r="D131" s="30"/>
      <c r="E131" s="30"/>
      <c r="F131" s="30"/>
      <c r="G131" s="30"/>
      <c r="H131" s="30"/>
      <c r="I131" s="30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2:22" ht="15" customHeight="1" x14ac:dyDescent="0.25">
      <c r="B132" s="30"/>
      <c r="C132" s="30"/>
      <c r="D132" s="30"/>
      <c r="E132" s="30"/>
      <c r="F132" s="30"/>
      <c r="G132" s="30"/>
      <c r="H132" s="30"/>
      <c r="I132" s="30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2:22" ht="15" customHeight="1" x14ac:dyDescent="0.25">
      <c r="B133" s="30"/>
      <c r="C133" s="30"/>
      <c r="D133" s="30"/>
      <c r="E133" s="30"/>
      <c r="F133" s="30"/>
      <c r="G133" s="30"/>
      <c r="H133" s="30"/>
      <c r="I133" s="30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2:22" ht="15" customHeight="1" x14ac:dyDescent="0.25">
      <c r="B134" s="30"/>
      <c r="C134" s="30"/>
      <c r="D134" s="30"/>
      <c r="E134" s="30"/>
      <c r="F134" s="30"/>
      <c r="G134" s="30"/>
      <c r="H134" s="30"/>
      <c r="I134" s="30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2:22" ht="15" customHeight="1" x14ac:dyDescent="0.25">
      <c r="B135" s="30"/>
      <c r="C135" s="30"/>
      <c r="D135" s="30"/>
      <c r="E135" s="30"/>
      <c r="F135" s="30"/>
      <c r="G135" s="30"/>
      <c r="H135" s="30"/>
      <c r="I135" s="30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2:22" ht="15" customHeight="1" x14ac:dyDescent="0.25">
      <c r="B136" s="30"/>
      <c r="C136" s="30"/>
      <c r="D136" s="30"/>
      <c r="E136" s="30"/>
      <c r="F136" s="30"/>
      <c r="G136" s="30"/>
      <c r="H136" s="30"/>
      <c r="I136" s="30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2:22" ht="15" customHeight="1" x14ac:dyDescent="0.25">
      <c r="B137" s="30"/>
      <c r="C137" s="30"/>
      <c r="D137" s="30"/>
      <c r="E137" s="30"/>
      <c r="F137" s="30"/>
      <c r="G137" s="30"/>
      <c r="H137" s="30"/>
      <c r="I137" s="30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2:22" ht="15" customHeight="1" x14ac:dyDescent="0.25">
      <c r="B138" s="30"/>
      <c r="C138" s="30"/>
      <c r="D138" s="30"/>
      <c r="E138" s="30"/>
      <c r="F138" s="30"/>
      <c r="G138" s="30"/>
      <c r="H138" s="30"/>
      <c r="I138" s="30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2:22" ht="15" customHeight="1" x14ac:dyDescent="0.25">
      <c r="B139" s="30"/>
      <c r="C139" s="30"/>
      <c r="D139" s="30"/>
      <c r="E139" s="30"/>
      <c r="F139" s="30"/>
      <c r="G139" s="30"/>
      <c r="H139" s="30"/>
      <c r="I139" s="30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2:22" ht="15" customHeight="1" x14ac:dyDescent="0.25">
      <c r="B140" s="30"/>
      <c r="C140" s="30"/>
      <c r="D140" s="30"/>
      <c r="E140" s="30"/>
      <c r="F140" s="30"/>
      <c r="G140" s="30"/>
      <c r="H140" s="30"/>
      <c r="I140" s="30"/>
      <c r="J140"/>
      <c r="K140"/>
      <c r="L140"/>
      <c r="M140"/>
      <c r="N140"/>
      <c r="O140"/>
      <c r="P140"/>
      <c r="Q140"/>
      <c r="R140"/>
      <c r="S140"/>
      <c r="T140"/>
      <c r="U140"/>
      <c r="V140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123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12" width="8.7109375" style="21" customWidth="1"/>
    <col min="13" max="14" width="11.140625" style="21" customWidth="1"/>
    <col min="15" max="16384" width="9.140625" style="21"/>
  </cols>
  <sheetData>
    <row r="1" spans="1:41" x14ac:dyDescent="0.25">
      <c r="A1" s="7">
        <v>29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381" t="s">
        <v>24</v>
      </c>
      <c r="N1" s="3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25">
      <c r="A6" s="25" t="s">
        <v>2</v>
      </c>
      <c r="B6" s="78" t="s">
        <v>347</v>
      </c>
      <c r="C6" s="78"/>
      <c r="D6" s="78"/>
      <c r="E6" s="78"/>
      <c r="F6" s="78"/>
      <c r="G6" s="78"/>
      <c r="H6" s="78"/>
      <c r="I6" s="78"/>
      <c r="J6" s="78"/>
      <c r="K6" s="78"/>
      <c r="L6" s="93"/>
      <c r="M6" s="17"/>
      <c r="N6" s="1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.75" thickBot="1" x14ac:dyDescent="0.3">
      <c r="A7" s="9">
        <f>INDEX('Point Grid'!$C$8:$I$54,MATCH($A$1,'Point Grid'!$A$8:$A$54,0),MATCH(A6,'Point Grid'!$C$7:$I$7,0))</f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93"/>
      <c r="M7" s="17"/>
      <c r="N7" s="1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.75" thickBot="1" x14ac:dyDescent="0.3">
      <c r="A8" s="5"/>
      <c r="B8" s="51" t="s">
        <v>348</v>
      </c>
      <c r="C8" s="51"/>
      <c r="D8" s="51"/>
      <c r="E8" s="51"/>
      <c r="F8" s="51"/>
      <c r="G8" s="51"/>
      <c r="H8" s="51" t="s">
        <v>349</v>
      </c>
      <c r="I8" s="51"/>
      <c r="J8" s="51"/>
      <c r="K8" s="51"/>
      <c r="L8" s="51"/>
      <c r="M8" s="17"/>
      <c r="N8" s="1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x14ac:dyDescent="0.25">
      <c r="A9" s="25"/>
      <c r="B9" s="123" t="s">
        <v>350</v>
      </c>
      <c r="C9" s="51"/>
      <c r="D9" s="51"/>
      <c r="E9" s="51"/>
      <c r="F9" s="51"/>
      <c r="G9" s="51"/>
      <c r="H9" s="123" t="s">
        <v>351</v>
      </c>
      <c r="I9" s="51"/>
      <c r="J9" s="51"/>
      <c r="K9" s="51"/>
      <c r="L9" s="51"/>
      <c r="M9" s="17"/>
      <c r="N9" s="1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x14ac:dyDescent="0.25">
      <c r="A10" s="25"/>
      <c r="B10" s="194" t="s">
        <v>54</v>
      </c>
      <c r="C10" s="129">
        <v>12</v>
      </c>
      <c r="D10" s="129">
        <v>24</v>
      </c>
      <c r="E10" s="129">
        <v>36</v>
      </c>
      <c r="F10" s="129">
        <v>48</v>
      </c>
      <c r="G10" s="51"/>
      <c r="H10" s="194" t="s">
        <v>54</v>
      </c>
      <c r="I10" s="129">
        <v>12</v>
      </c>
      <c r="J10" s="129">
        <v>24</v>
      </c>
      <c r="K10" s="129">
        <v>36</v>
      </c>
      <c r="L10" s="129">
        <v>48</v>
      </c>
      <c r="M10" s="17"/>
      <c r="N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x14ac:dyDescent="0.25">
      <c r="A11" s="25"/>
      <c r="B11" s="195">
        <v>2020</v>
      </c>
      <c r="C11" s="196">
        <v>4600</v>
      </c>
      <c r="D11" s="196">
        <v>7575</v>
      </c>
      <c r="E11" s="196">
        <v>10046</v>
      </c>
      <c r="F11" s="196">
        <v>10300</v>
      </c>
      <c r="G11" s="51"/>
      <c r="H11" s="195">
        <v>2020</v>
      </c>
      <c r="I11" s="196">
        <v>160</v>
      </c>
      <c r="J11" s="196">
        <v>160</v>
      </c>
      <c r="K11" s="196">
        <v>1860</v>
      </c>
      <c r="L11" s="196">
        <v>1860</v>
      </c>
      <c r="M11" s="17"/>
      <c r="N11" s="1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x14ac:dyDescent="0.25">
      <c r="A12" s="25"/>
      <c r="B12" s="195">
        <v>2021</v>
      </c>
      <c r="C12" s="196">
        <v>8700</v>
      </c>
      <c r="D12" s="196">
        <v>14529</v>
      </c>
      <c r="E12" s="196">
        <v>17190</v>
      </c>
      <c r="F12" s="51"/>
      <c r="G12" s="51"/>
      <c r="H12" s="195">
        <v>2021</v>
      </c>
      <c r="I12" s="196">
        <v>0</v>
      </c>
      <c r="J12" s="196">
        <v>0</v>
      </c>
      <c r="K12" s="196">
        <v>1150</v>
      </c>
      <c r="L12" s="196"/>
      <c r="M12" s="17"/>
      <c r="N12" s="1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25">
      <c r="A13" s="25"/>
      <c r="B13" s="195">
        <v>2022</v>
      </c>
      <c r="C13" s="196">
        <v>7700</v>
      </c>
      <c r="D13" s="196">
        <v>13729</v>
      </c>
      <c r="E13" s="51"/>
      <c r="F13" s="51"/>
      <c r="G13" s="51"/>
      <c r="H13" s="195">
        <v>2022</v>
      </c>
      <c r="I13" s="196">
        <v>0</v>
      </c>
      <c r="J13" s="196">
        <v>870</v>
      </c>
      <c r="K13" s="196"/>
      <c r="L13" s="196"/>
      <c r="M13" s="17"/>
      <c r="N13" s="1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x14ac:dyDescent="0.25">
      <c r="A14" s="25"/>
      <c r="B14" s="195">
        <v>2023</v>
      </c>
      <c r="C14" s="196">
        <v>2800</v>
      </c>
      <c r="D14" s="51"/>
      <c r="E14" s="51"/>
      <c r="F14" s="51"/>
      <c r="G14" s="51"/>
      <c r="H14" s="195">
        <v>2023</v>
      </c>
      <c r="I14" s="196">
        <v>170</v>
      </c>
      <c r="J14" s="196"/>
      <c r="K14" s="196"/>
      <c r="L14" s="196"/>
      <c r="M14" s="17"/>
      <c r="N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x14ac:dyDescent="0.25">
      <c r="A15" s="25"/>
      <c r="B15" s="78"/>
      <c r="C15" s="78"/>
      <c r="D15" s="78"/>
      <c r="E15" s="78"/>
      <c r="F15" s="78"/>
      <c r="G15" s="78"/>
      <c r="H15" s="78"/>
      <c r="I15" s="78"/>
      <c r="J15" s="93"/>
      <c r="K15" s="93"/>
      <c r="L15" s="93"/>
      <c r="M15" s="17"/>
      <c r="N15" s="1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x14ac:dyDescent="0.25">
      <c r="A16" s="25"/>
      <c r="B16" s="78"/>
      <c r="C16" s="78"/>
      <c r="D16" s="78"/>
      <c r="E16" s="78"/>
      <c r="F16" s="78"/>
      <c r="G16" s="78"/>
      <c r="H16" s="123"/>
      <c r="I16" s="78"/>
      <c r="J16" s="78"/>
      <c r="K16" s="78"/>
      <c r="L16" s="93"/>
      <c r="M16" s="17"/>
      <c r="N16" s="1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x14ac:dyDescent="0.25">
      <c r="A17" s="25"/>
      <c r="B17" s="51" t="s">
        <v>352</v>
      </c>
      <c r="C17" s="78"/>
      <c r="D17" s="78"/>
      <c r="E17" s="78"/>
      <c r="F17" s="78"/>
      <c r="G17" s="78"/>
      <c r="H17" s="78" t="s">
        <v>353</v>
      </c>
      <c r="I17" s="78"/>
      <c r="J17" s="78"/>
      <c r="K17" s="78"/>
      <c r="L17" s="93"/>
      <c r="M17" s="17"/>
      <c r="N17" s="1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x14ac:dyDescent="0.25">
      <c r="A18" s="25"/>
      <c r="B18" s="123" t="s">
        <v>354</v>
      </c>
      <c r="C18" s="78"/>
      <c r="D18" s="78"/>
      <c r="E18" s="78"/>
      <c r="F18" s="78"/>
      <c r="G18" s="78"/>
      <c r="H18" s="123" t="s">
        <v>355</v>
      </c>
      <c r="I18" s="78"/>
      <c r="J18" s="78"/>
      <c r="K18" s="78"/>
      <c r="L18" s="93"/>
      <c r="M18" s="17"/>
      <c r="N18" s="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x14ac:dyDescent="0.25">
      <c r="A19" s="25"/>
      <c r="B19" s="194" t="s">
        <v>54</v>
      </c>
      <c r="C19" s="111" t="s">
        <v>356</v>
      </c>
      <c r="D19" s="78"/>
      <c r="E19" s="78"/>
      <c r="F19" s="78"/>
      <c r="G19" s="78"/>
      <c r="H19" s="194" t="s">
        <v>54</v>
      </c>
      <c r="I19" s="111" t="s">
        <v>357</v>
      </c>
      <c r="J19" s="78"/>
      <c r="K19" s="78"/>
      <c r="L19" s="93"/>
      <c r="M19" s="17"/>
      <c r="N19" s="1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x14ac:dyDescent="0.25">
      <c r="A20" s="25"/>
      <c r="B20" s="195">
        <v>2020</v>
      </c>
      <c r="C20" s="113">
        <v>8200</v>
      </c>
      <c r="D20" s="78"/>
      <c r="E20" s="78"/>
      <c r="F20" s="78"/>
      <c r="G20" s="78"/>
      <c r="H20" s="195">
        <v>2020</v>
      </c>
      <c r="I20" s="113">
        <v>9500</v>
      </c>
      <c r="J20" s="78"/>
      <c r="K20" s="78"/>
      <c r="L20" s="93"/>
      <c r="M20" s="17"/>
      <c r="N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x14ac:dyDescent="0.25">
      <c r="A21" s="25"/>
      <c r="B21" s="195">
        <v>2021</v>
      </c>
      <c r="C21" s="113">
        <v>12000</v>
      </c>
      <c r="D21" s="78"/>
      <c r="E21" s="78"/>
      <c r="F21" s="78"/>
      <c r="G21" s="78"/>
      <c r="H21" s="195">
        <v>2021</v>
      </c>
      <c r="I21" s="113">
        <v>12000</v>
      </c>
      <c r="J21" s="78"/>
      <c r="K21" s="78"/>
      <c r="L21" s="93"/>
      <c r="M21" s="17"/>
      <c r="N21" s="1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x14ac:dyDescent="0.25">
      <c r="A22" s="25"/>
      <c r="B22" s="195">
        <v>2022</v>
      </c>
      <c r="C22" s="113">
        <v>7600</v>
      </c>
      <c r="D22" s="78"/>
      <c r="E22" s="78"/>
      <c r="F22" s="78"/>
      <c r="G22" s="78"/>
      <c r="H22" s="195">
        <v>2022</v>
      </c>
      <c r="I22" s="113" t="s">
        <v>358</v>
      </c>
      <c r="J22" s="78"/>
      <c r="K22" s="78"/>
      <c r="L22" s="93"/>
      <c r="M22" s="17"/>
      <c r="N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x14ac:dyDescent="0.25">
      <c r="A23" s="25"/>
      <c r="B23" s="195">
        <v>2023</v>
      </c>
      <c r="C23" s="113">
        <v>1100</v>
      </c>
      <c r="D23" s="78"/>
      <c r="E23" s="78"/>
      <c r="F23" s="78"/>
      <c r="G23" s="78"/>
      <c r="H23" s="195">
        <v>2023</v>
      </c>
      <c r="I23" s="113">
        <v>9500</v>
      </c>
      <c r="J23" s="78"/>
      <c r="K23" s="78"/>
      <c r="L23" s="93"/>
      <c r="M23" s="17"/>
      <c r="N23" s="1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x14ac:dyDescent="0.25">
      <c r="A24" s="25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7"/>
      <c r="N24" s="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x14ac:dyDescent="0.25">
      <c r="A25" s="25"/>
      <c r="B25" s="108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17"/>
      <c r="N25" s="1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x14ac:dyDescent="0.25">
      <c r="A26" s="25"/>
      <c r="B26" s="108" t="s">
        <v>359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7"/>
      <c r="N26" s="1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.75" thickBot="1" x14ac:dyDescent="0.3">
      <c r="A28" s="2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x14ac:dyDescent="0.25"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x14ac:dyDescent="0.25"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x14ac:dyDescent="0.25"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5:41" x14ac:dyDescent="0.25"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5:41" x14ac:dyDescent="0.25"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5:41" x14ac:dyDescent="0.25"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5:41" x14ac:dyDescent="0.25"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5:41" x14ac:dyDescent="0.25"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5:41" x14ac:dyDescent="0.25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5:41" x14ac:dyDescent="0.25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5:41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5:41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5:41" x14ac:dyDescent="0.25"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5:41" x14ac:dyDescent="0.25"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5:41" x14ac:dyDescent="0.2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5:41" x14ac:dyDescent="0.2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5:41" x14ac:dyDescent="0.2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5:41" x14ac:dyDescent="0.2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5:41" x14ac:dyDescent="0.2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5:41" x14ac:dyDescent="0.2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5:41" x14ac:dyDescent="0.2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5:41" x14ac:dyDescent="0.2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5:41" ht="15" customHeight="1" x14ac:dyDescent="0.2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5:41" ht="15" customHeight="1" x14ac:dyDescent="0.2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5:41" ht="15" customHeight="1" x14ac:dyDescent="0.2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5:41" ht="15" customHeight="1" x14ac:dyDescent="0.2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5:41" ht="15" customHeight="1" x14ac:dyDescent="0.2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5:41" ht="15" customHeight="1" x14ac:dyDescent="0.2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5:41" ht="15" customHeight="1" x14ac:dyDescent="0.2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5:41" ht="15" customHeight="1" x14ac:dyDescent="0.2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5:41" ht="15" customHeight="1" x14ac:dyDescent="0.2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5:41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5:41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5:41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5:41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 x14ac:dyDescent="0.2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 x14ac:dyDescent="0.2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 x14ac:dyDescent="0.2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2:41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2:41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2:41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2:41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2:41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2:41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2:41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2:41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2:41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2:41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2:41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2:41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2:41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2:41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</sheetData>
  <mergeCells count="1">
    <mergeCell ref="M1:N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1"/>
  <sheetViews>
    <sheetView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8" width="8.7109375" style="21" customWidth="1"/>
    <col min="9" max="10" width="10.7109375" style="21" customWidth="1"/>
    <col min="11" max="11" width="8.7109375" style="21" customWidth="1"/>
    <col min="12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13" x14ac:dyDescent="0.25">
      <c r="A1" s="7">
        <v>30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81" t="s">
        <v>24</v>
      </c>
      <c r="M1" s="387"/>
    </row>
    <row r="2" spans="1:13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</row>
    <row r="3" spans="1:1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5">
      <c r="A6" s="25" t="s">
        <v>2</v>
      </c>
      <c r="B6" s="17" t="s">
        <v>360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5.75" thickBot="1" x14ac:dyDescent="0.3">
      <c r="A7" s="9">
        <f>INDEX('Point Grid'!$C$8:$I$54,MATCH($A$1,'Point Grid'!$A$8:$A$54,0),MATCH(A6,'Point Grid'!$C$7:$I$7,0))</f>
        <v>0.75</v>
      </c>
      <c r="B7" s="17" t="s">
        <v>366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27"/>
      <c r="M8" s="18"/>
    </row>
    <row r="9" spans="1:13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x14ac:dyDescent="0.25">
      <c r="A10" s="25" t="s">
        <v>3</v>
      </c>
      <c r="B10" s="193" t="s">
        <v>130</v>
      </c>
      <c r="C10" s="204" t="s">
        <v>137</v>
      </c>
      <c r="D10" s="205"/>
      <c r="E10" s="192" t="s">
        <v>132</v>
      </c>
      <c r="F10" s="192"/>
      <c r="G10" s="192"/>
      <c r="H10" s="193" t="s">
        <v>113</v>
      </c>
      <c r="I10" s="193" t="s">
        <v>138</v>
      </c>
      <c r="J10" s="192" t="s">
        <v>105</v>
      </c>
      <c r="K10" s="161">
        <v>2024</v>
      </c>
      <c r="L10" s="17"/>
      <c r="M10" s="18"/>
    </row>
    <row r="11" spans="1:13" ht="15.75" thickBot="1" x14ac:dyDescent="0.3">
      <c r="A11" s="9">
        <f>INDEX('Point Grid'!$C$8:$I$54,MATCH($A$1,'Point Grid'!$A$8:$A$54,0),MATCH(A10,'Point Grid'!$C$7:$I$7,0))</f>
        <v>1.75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17"/>
      <c r="M11" s="18"/>
    </row>
    <row r="12" spans="1:13" ht="15.75" thickBot="1" x14ac:dyDescent="0.3">
      <c r="A12" s="5"/>
      <c r="B12" s="78"/>
      <c r="C12" s="134" t="s">
        <v>139</v>
      </c>
      <c r="D12" s="134"/>
      <c r="E12" s="78" t="s">
        <v>361</v>
      </c>
      <c r="F12" s="78"/>
      <c r="G12" s="78"/>
      <c r="H12" s="78"/>
      <c r="I12" s="78"/>
      <c r="J12" s="78"/>
      <c r="K12" s="78"/>
      <c r="L12" s="27"/>
      <c r="M12" s="18"/>
    </row>
    <row r="13" spans="1:13" x14ac:dyDescent="0.25">
      <c r="A13" s="25"/>
      <c r="B13" s="78"/>
      <c r="C13" s="78"/>
      <c r="D13" s="78"/>
      <c r="E13" s="78"/>
      <c r="F13" s="78"/>
      <c r="G13" s="78"/>
      <c r="H13" s="78"/>
      <c r="I13" s="78"/>
      <c r="J13" s="93"/>
      <c r="K13" s="93"/>
      <c r="L13" s="27"/>
      <c r="M13" s="18"/>
    </row>
    <row r="14" spans="1:13" x14ac:dyDescent="0.25">
      <c r="A14" s="25"/>
      <c r="B14" s="92"/>
      <c r="C14" s="94"/>
      <c r="D14" s="206" t="s">
        <v>114</v>
      </c>
      <c r="E14" s="95" t="s">
        <v>114</v>
      </c>
      <c r="F14" s="207" t="s">
        <v>140</v>
      </c>
      <c r="G14" s="123" t="s">
        <v>362</v>
      </c>
      <c r="H14" s="78"/>
      <c r="I14" s="78"/>
      <c r="J14" s="93"/>
      <c r="K14" s="93"/>
      <c r="L14" s="27"/>
      <c r="M14" s="18"/>
    </row>
    <row r="15" spans="1:13" x14ac:dyDescent="0.25">
      <c r="A15" s="25"/>
      <c r="B15" s="92"/>
      <c r="C15" s="97" t="s">
        <v>105</v>
      </c>
      <c r="D15" s="208" t="s">
        <v>138</v>
      </c>
      <c r="E15" s="98" t="s">
        <v>56</v>
      </c>
      <c r="F15" s="209" t="s">
        <v>56</v>
      </c>
      <c r="G15" s="78"/>
      <c r="H15" s="78"/>
      <c r="I15" s="78"/>
      <c r="J15" s="78"/>
      <c r="K15" s="78"/>
      <c r="L15" s="27"/>
      <c r="M15" s="18"/>
    </row>
    <row r="16" spans="1:13" x14ac:dyDescent="0.25">
      <c r="A16" s="25"/>
      <c r="B16" s="92"/>
      <c r="C16" s="101">
        <v>2020</v>
      </c>
      <c r="D16" s="79">
        <v>0</v>
      </c>
      <c r="E16" s="80">
        <v>0</v>
      </c>
      <c r="F16" s="81">
        <v>0</v>
      </c>
      <c r="G16" s="78"/>
      <c r="H16" s="78"/>
      <c r="I16" s="78"/>
      <c r="J16" s="78"/>
      <c r="K16" s="78"/>
      <c r="L16" s="27"/>
      <c r="M16" s="18"/>
    </row>
    <row r="17" spans="1:13" x14ac:dyDescent="0.25">
      <c r="A17" s="25"/>
      <c r="B17" s="92"/>
      <c r="C17" s="101">
        <v>2021</v>
      </c>
      <c r="D17" s="79">
        <v>56000</v>
      </c>
      <c r="E17" s="80">
        <v>498000</v>
      </c>
      <c r="F17" s="81">
        <v>430000</v>
      </c>
      <c r="G17" s="78"/>
      <c r="H17" s="78"/>
      <c r="I17" s="78"/>
      <c r="J17" s="78"/>
      <c r="K17" s="78"/>
      <c r="L17" s="27"/>
      <c r="M17" s="18"/>
    </row>
    <row r="18" spans="1:13" ht="15" customHeight="1" x14ac:dyDescent="0.25">
      <c r="A18" s="25"/>
      <c r="B18" s="92"/>
      <c r="C18" s="101">
        <v>2022</v>
      </c>
      <c r="D18" s="79">
        <v>45000</v>
      </c>
      <c r="E18" s="80">
        <v>402000</v>
      </c>
      <c r="F18" s="81">
        <v>500000</v>
      </c>
      <c r="G18" s="78"/>
      <c r="H18" s="78"/>
      <c r="I18" s="78"/>
      <c r="J18" s="78"/>
      <c r="K18" s="78"/>
      <c r="L18" s="27"/>
      <c r="M18" s="18"/>
    </row>
    <row r="19" spans="1:13" ht="15" customHeight="1" x14ac:dyDescent="0.25">
      <c r="A19" s="25"/>
      <c r="B19" s="92"/>
      <c r="C19" s="101">
        <v>2023</v>
      </c>
      <c r="D19" s="79">
        <v>53000</v>
      </c>
      <c r="E19" s="80">
        <v>364000</v>
      </c>
      <c r="F19" s="81">
        <v>540000</v>
      </c>
      <c r="G19" s="78"/>
      <c r="H19" s="78"/>
      <c r="I19" s="78"/>
      <c r="J19" s="78"/>
      <c r="K19" s="78"/>
      <c r="L19" s="27"/>
      <c r="M19" s="18"/>
    </row>
    <row r="20" spans="1:13" ht="15" customHeight="1" x14ac:dyDescent="0.25">
      <c r="A20" s="25"/>
      <c r="B20" s="92"/>
      <c r="C20" s="103">
        <v>2024</v>
      </c>
      <c r="D20" s="84">
        <v>42000</v>
      </c>
      <c r="E20" s="85">
        <v>453000</v>
      </c>
      <c r="F20" s="86">
        <v>480000</v>
      </c>
      <c r="G20" s="78"/>
      <c r="H20" s="78"/>
      <c r="I20" s="78"/>
      <c r="J20" s="78"/>
      <c r="K20" s="78"/>
      <c r="L20" s="27"/>
      <c r="M20" s="18"/>
    </row>
    <row r="21" spans="1:13" ht="15" customHeight="1" x14ac:dyDescent="0.25">
      <c r="A21" s="25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27"/>
      <c r="M21" s="18"/>
    </row>
    <row r="22" spans="1:13" ht="15" customHeight="1" x14ac:dyDescent="0.25">
      <c r="A22" s="25"/>
      <c r="B22" s="78"/>
      <c r="C22" s="100">
        <v>100000</v>
      </c>
      <c r="D22" s="76" t="s">
        <v>363</v>
      </c>
      <c r="E22" s="76"/>
      <c r="F22" s="76"/>
      <c r="G22" s="76"/>
      <c r="H22" s="76"/>
      <c r="I22" s="76"/>
      <c r="J22" s="77"/>
      <c r="K22" s="78"/>
      <c r="L22" s="27"/>
      <c r="M22" s="18"/>
    </row>
    <row r="23" spans="1:13" ht="15" customHeight="1" x14ac:dyDescent="0.25">
      <c r="A23" s="25"/>
      <c r="B23" s="78"/>
      <c r="C23" s="102">
        <v>93000</v>
      </c>
      <c r="D23" s="80" t="s">
        <v>364</v>
      </c>
      <c r="E23" s="80"/>
      <c r="F23" s="80"/>
      <c r="G23" s="80"/>
      <c r="H23" s="80"/>
      <c r="I23" s="80"/>
      <c r="J23" s="81"/>
      <c r="K23" s="78"/>
      <c r="L23" s="27"/>
      <c r="M23" s="18"/>
    </row>
    <row r="24" spans="1:13" ht="15" customHeight="1" x14ac:dyDescent="0.25">
      <c r="A24" s="25"/>
      <c r="B24" s="78"/>
      <c r="C24" s="210">
        <v>0.56999999999999995</v>
      </c>
      <c r="D24" s="85" t="s">
        <v>141</v>
      </c>
      <c r="E24" s="85"/>
      <c r="F24" s="85"/>
      <c r="G24" s="85"/>
      <c r="H24" s="85"/>
      <c r="I24" s="85"/>
      <c r="J24" s="86"/>
      <c r="K24" s="78"/>
      <c r="L24" s="27"/>
      <c r="M24" s="18"/>
    </row>
    <row r="25" spans="1:13" ht="15" customHeight="1" x14ac:dyDescent="0.25">
      <c r="A25" s="25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27"/>
      <c r="M25" s="18"/>
    </row>
    <row r="26" spans="1:13" ht="15" customHeight="1" x14ac:dyDescent="0.25">
      <c r="A26" s="25"/>
      <c r="B26" s="78"/>
      <c r="C26" s="211">
        <v>0.5</v>
      </c>
      <c r="D26" s="76" t="s">
        <v>142</v>
      </c>
      <c r="E26" s="76"/>
      <c r="F26" s="76"/>
      <c r="G26" s="76"/>
      <c r="H26" s="76"/>
      <c r="I26" s="76"/>
      <c r="J26" s="77"/>
      <c r="K26" s="78"/>
      <c r="L26" s="27"/>
      <c r="M26" s="18"/>
    </row>
    <row r="27" spans="1:13" ht="15" customHeight="1" x14ac:dyDescent="0.25">
      <c r="A27" s="25"/>
      <c r="B27" s="78"/>
      <c r="C27" s="210">
        <v>0.5</v>
      </c>
      <c r="D27" s="85" t="s">
        <v>365</v>
      </c>
      <c r="E27" s="85"/>
      <c r="F27" s="85"/>
      <c r="G27" s="85"/>
      <c r="H27" s="85"/>
      <c r="I27" s="85"/>
      <c r="J27" s="86"/>
      <c r="K27" s="78"/>
      <c r="L27" s="27"/>
      <c r="M27" s="18"/>
    </row>
    <row r="28" spans="1:13" ht="15" customHeight="1" x14ac:dyDescent="0.25">
      <c r="A28" s="25"/>
      <c r="B28" s="1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"/>
    </row>
    <row r="29" spans="1:13" ht="15" customHeight="1" x14ac:dyDescent="0.25">
      <c r="A29" s="25"/>
      <c r="B29" s="1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8"/>
    </row>
    <row r="30" spans="1:13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1:13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15" customHeight="1" x14ac:dyDescent="0.25"/>
    <row r="33" spans="2:13" ht="15" customHeight="1" x14ac:dyDescent="0.25"/>
    <row r="34" spans="2:13" ht="15" customHeight="1" x14ac:dyDescent="0.25"/>
    <row r="35" spans="2:13" ht="15" customHeight="1" x14ac:dyDescent="0.25"/>
    <row r="36" spans="2:13" ht="15" customHeight="1" x14ac:dyDescent="0.25"/>
    <row r="37" spans="2:13" ht="15" customHeight="1" x14ac:dyDescent="0.25"/>
    <row r="38" spans="2:13" ht="15" customHeight="1" x14ac:dyDescent="0.25"/>
    <row r="39" spans="2:13" ht="15" customHeight="1" x14ac:dyDescent="0.25"/>
    <row r="40" spans="2:13" ht="15" customHeight="1" x14ac:dyDescent="0.25"/>
    <row r="41" spans="2:13" ht="15" customHeight="1" x14ac:dyDescent="0.25"/>
    <row r="42" spans="2:13" ht="15" customHeight="1" x14ac:dyDescent="0.25"/>
    <row r="43" spans="2:13" ht="15" customHeight="1" x14ac:dyDescent="0.25"/>
    <row r="44" spans="2:13" ht="15" customHeight="1" x14ac:dyDescent="0.25"/>
    <row r="45" spans="2:13" ht="15" customHeight="1" x14ac:dyDescent="0.25"/>
    <row r="46" spans="2:13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3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2:13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3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2:13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2:13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2:13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2:13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2:13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2:13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2:13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2:13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2:13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2:13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2:13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2:13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2:13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2:13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2:13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2:1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2:1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2:1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2:1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2:1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2:1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2:1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2:1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2:1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2:1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2:1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2:1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2:1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2:1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1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2:1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2:1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2:1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2:1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2:1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2:1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2:1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2:1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2:1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2:1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2:1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2:1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2:1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2:1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2:1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2024-10-10T12:31:03Z</dcterms:modified>
</cp:coreProperties>
</file>