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B_02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7" l="1"/>
  <c r="E16" i="67" s="1"/>
  <c r="E14" i="67"/>
  <c r="E13" i="67"/>
  <c r="N18" i="1"/>
  <c r="O18" i="1"/>
  <c r="A15" i="40"/>
  <c r="A11" i="40"/>
  <c r="A7" i="40"/>
  <c r="I10" i="40"/>
  <c r="I6" i="40"/>
  <c r="O36" i="1" l="1"/>
  <c r="A15" i="66"/>
  <c r="N36" i="1"/>
  <c r="A11" i="66"/>
  <c r="B19" i="69" l="1"/>
  <c r="B20" i="69" s="1"/>
  <c r="B21" i="69" s="1"/>
  <c r="B12" i="69"/>
  <c r="B13" i="69" s="1"/>
  <c r="B14" i="69" s="1"/>
  <c r="B19" i="27" l="1"/>
  <c r="B20" i="27" s="1"/>
  <c r="B21" i="27" s="1"/>
  <c r="B12" i="27"/>
  <c r="B13" i="27" s="1"/>
  <c r="B14" i="27" s="1"/>
  <c r="A7" i="29" l="1"/>
  <c r="E22" i="23" l="1"/>
  <c r="F22" i="23" s="1"/>
  <c r="G22" i="23" s="1"/>
  <c r="H22" i="23" s="1"/>
  <c r="D22" i="23"/>
  <c r="B15" i="23"/>
  <c r="B16" i="23" s="1"/>
  <c r="B17" i="23" s="1"/>
  <c r="B18" i="23" s="1"/>
  <c r="B19" i="23" s="1"/>
  <c r="D13" i="23"/>
  <c r="E13" i="23" s="1"/>
  <c r="F13" i="23" s="1"/>
  <c r="G13" i="23" s="1"/>
  <c r="H13" i="23" s="1"/>
  <c r="E19" i="36" l="1"/>
  <c r="D19" i="36"/>
  <c r="A15" i="35"/>
  <c r="A11" i="35"/>
  <c r="A7" i="69" l="1"/>
  <c r="P24" i="1" l="1"/>
  <c r="P23" i="1" l="1"/>
  <c r="A7" i="51" l="1"/>
  <c r="A7" i="53"/>
  <c r="A7" i="5"/>
  <c r="A7" i="4"/>
  <c r="A11" i="65"/>
  <c r="A22" i="67"/>
  <c r="A11" i="28"/>
  <c r="A11" i="30"/>
  <c r="A11" i="20"/>
  <c r="A11" i="54"/>
  <c r="A11" i="41"/>
  <c r="A12" i="42"/>
  <c r="A18" i="49"/>
  <c r="A11" i="50"/>
  <c r="N37" i="1"/>
  <c r="M37" i="1"/>
  <c r="M36" i="1"/>
  <c r="N35" i="1"/>
  <c r="M35" i="1"/>
  <c r="M34" i="1"/>
  <c r="O33" i="1"/>
  <c r="N33" i="1"/>
  <c r="M33" i="1"/>
  <c r="M32" i="1"/>
  <c r="N31" i="1"/>
  <c r="M31" i="1"/>
  <c r="M30" i="1"/>
  <c r="N29" i="1"/>
  <c r="M29" i="1"/>
  <c r="M28" i="1"/>
  <c r="M27" i="1"/>
  <c r="M26" i="1"/>
  <c r="N25" i="1"/>
  <c r="M25" i="1"/>
  <c r="O24" i="1"/>
  <c r="N24" i="1"/>
  <c r="M24" i="1"/>
  <c r="O23" i="1"/>
  <c r="N23" i="1"/>
  <c r="M23" i="1"/>
  <c r="M22" i="1"/>
  <c r="M21" i="1"/>
  <c r="M20" i="1"/>
  <c r="M19" i="1"/>
  <c r="M18" i="1"/>
  <c r="N17" i="1"/>
  <c r="M17" i="1"/>
  <c r="N16" i="1"/>
  <c r="M16" i="1"/>
  <c r="N15" i="1"/>
  <c r="M15" i="1"/>
  <c r="O14" i="1"/>
  <c r="N14" i="1"/>
  <c r="M14" i="1"/>
  <c r="M13" i="1"/>
  <c r="M12" i="1"/>
  <c r="M11" i="1"/>
  <c r="M10" i="1"/>
  <c r="M9" i="1"/>
  <c r="M8" i="1"/>
  <c r="A7" i="2" l="1"/>
  <c r="J37" i="1"/>
  <c r="J35" i="1"/>
  <c r="J34" i="1"/>
  <c r="J33" i="1"/>
  <c r="J36" i="1"/>
  <c r="A7" i="52" l="1"/>
  <c r="A7" i="50" l="1"/>
  <c r="A7" i="49" l="1"/>
  <c r="A7" i="42" l="1"/>
  <c r="A7" i="41" l="1"/>
  <c r="A7" i="39" l="1"/>
  <c r="A7" i="38" l="1"/>
  <c r="A7" i="37" l="1"/>
  <c r="A7" i="36" l="1"/>
  <c r="A7" i="35" l="1"/>
  <c r="A7" i="54" l="1"/>
  <c r="M2" i="1" a="1"/>
  <c r="M2" i="1" s="1"/>
  <c r="P2" i="1" s="1"/>
  <c r="A7" i="20" l="1"/>
  <c r="B9" i="1"/>
  <c r="B10" i="1"/>
  <c r="B11" i="1"/>
  <c r="B12" i="1"/>
  <c r="B13" i="1"/>
  <c r="B14" i="1"/>
  <c r="B15" i="1"/>
  <c r="B16" i="1"/>
  <c r="B17" i="1"/>
  <c r="B18" i="1"/>
  <c r="A4" i="40" s="1"/>
  <c r="B19" i="1"/>
  <c r="B20" i="1"/>
  <c r="B21" i="1"/>
  <c r="B22" i="1"/>
  <c r="B23" i="1"/>
  <c r="B24" i="1"/>
  <c r="B25" i="1"/>
  <c r="B26" i="1"/>
  <c r="B8" i="1"/>
  <c r="A4" i="53" l="1"/>
  <c r="A4" i="50"/>
  <c r="A4" i="5"/>
  <c r="A4" i="51"/>
  <c r="A4" i="4"/>
  <c r="A4" i="52"/>
  <c r="A4" i="21"/>
  <c r="A4" i="20"/>
  <c r="A4" i="54"/>
  <c r="A4" i="35"/>
  <c r="A4" i="36"/>
  <c r="A4" i="37"/>
  <c r="A4" i="38"/>
  <c r="A4" i="39"/>
  <c r="A4" i="41"/>
  <c r="A4" i="42"/>
  <c r="A4" i="49"/>
  <c r="A7" i="21"/>
  <c r="A7" i="22" l="1"/>
  <c r="B27" i="1"/>
  <c r="L26" i="1"/>
  <c r="L32" i="1"/>
  <c r="L31" i="1"/>
  <c r="L30" i="1"/>
  <c r="L29" i="1"/>
  <c r="L28" i="1"/>
  <c r="L27" i="1"/>
  <c r="J32" i="1"/>
  <c r="J9" i="1"/>
  <c r="J22" i="1"/>
  <c r="J27" i="1"/>
  <c r="J28" i="1"/>
  <c r="J19" i="1"/>
  <c r="J31" i="1"/>
  <c r="J15" i="1"/>
  <c r="J18" i="1"/>
  <c r="J12" i="1"/>
  <c r="J24" i="1"/>
  <c r="J13" i="1"/>
  <c r="J20" i="1"/>
  <c r="J16" i="1"/>
  <c r="J17" i="1"/>
  <c r="J21" i="1"/>
  <c r="J29" i="1"/>
  <c r="J11" i="1"/>
  <c r="J25" i="1"/>
  <c r="J30" i="1"/>
  <c r="J26" i="1"/>
  <c r="J10" i="1"/>
  <c r="J23" i="1"/>
  <c r="J14" i="1"/>
  <c r="A4" i="22" l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A4" i="23" l="1"/>
  <c r="A7" i="30"/>
  <c r="B29" i="1"/>
  <c r="A4" i="30" s="1"/>
  <c r="A4" i="2"/>
  <c r="B30" i="1" l="1"/>
  <c r="A4" i="29" s="1"/>
  <c r="A7" i="28" l="1"/>
  <c r="B31" i="1"/>
  <c r="A4" i="28" l="1"/>
  <c r="A7" i="27"/>
  <c r="B32" i="1"/>
  <c r="A4" i="27" l="1"/>
  <c r="B33" i="1"/>
  <c r="A4" i="69" s="1"/>
  <c r="A7" i="68" l="1"/>
  <c r="B34" i="1"/>
  <c r="A4" i="68" l="1"/>
  <c r="A7" i="67"/>
  <c r="B35" i="1"/>
  <c r="A4" i="67" l="1"/>
  <c r="A7" i="66"/>
  <c r="B36" i="1"/>
  <c r="A4" i="66" l="1"/>
  <c r="A7" i="65"/>
  <c r="B37" i="1"/>
  <c r="A4" i="65" l="1"/>
  <c r="M3" i="1" l="1"/>
</calcChain>
</file>

<file path=xl/sharedStrings.xml><?xml version="1.0" encoding="utf-8"?>
<sst xmlns="http://schemas.openxmlformats.org/spreadsheetml/2006/main" count="744" uniqueCount="407">
  <si>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</si>
  <si>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</si>
  <si>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</si>
  <si>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</si>
  <si>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</si>
  <si>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</si>
  <si>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</si>
  <si>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</si>
  <si>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</si>
  <si>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</si>
  <si>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</si>
  <si>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</si>
  <si>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</si>
  <si>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</si>
  <si>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</si>
  <si>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</si>
  <si>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</si>
  <si>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</si>
  <si>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</si>
  <si>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</si>
  <si>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</si>
  <si>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</si>
  <si>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</si>
  <si>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</si>
  <si>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</si>
  <si>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</si>
  <si>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</si>
  <si>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</si>
  <si>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</si>
  <si>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</si>
  <si>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</si>
  <si>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</si>
  <si>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Answer: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</si>
  <si>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</si>
  <si>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</si>
  <si>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</si>
  <si>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</si>
  <si>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</si>
  <si>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</si>
  <si>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</si>
  <si>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</si>
  <si>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</si>
  <si>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</si>
  <si>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</si>
  <si>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</si>
  <si>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</si>
  <si>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</si>
  <si>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</si>
  <si>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</si>
  <si>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</si>
  <si>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</si>
  <si>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(i)</t>
  </si>
  <si>
    <t>(ii)</t>
  </si>
  <si>
    <t>EP for CY 2020</t>
  </si>
  <si>
    <t>EP for CY 2021</t>
  </si>
  <si>
    <t>AY</t>
  </si>
  <si>
    <t>reported</t>
  </si>
  <si>
    <t>claims</t>
  </si>
  <si>
    <t>Reported</t>
  </si>
  <si>
    <t>LAE</t>
  </si>
  <si>
    <t>-</t>
  </si>
  <si>
    <t>effective date:</t>
  </si>
  <si>
    <t>months</t>
  </si>
  <si>
    <t>policy term:</t>
  </si>
  <si>
    <t>year</t>
  </si>
  <si>
    <t>month</t>
  </si>
  <si>
    <t>day</t>
  </si>
  <si>
    <t>07</t>
  </si>
  <si>
    <t>01</t>
  </si>
  <si>
    <t>Ultimate</t>
  </si>
  <si>
    <t>LDF</t>
  </si>
  <si>
    <t>A</t>
  </si>
  <si>
    <t>B</t>
  </si>
  <si>
    <t>C</t>
  </si>
  <si>
    <t>level</t>
  </si>
  <si>
    <t>of</t>
  </si>
  <si>
    <t>pure</t>
  </si>
  <si>
    <t>indicated</t>
  </si>
  <si>
    <t>premium</t>
  </si>
  <si>
    <t>relativity</t>
  </si>
  <si>
    <t>x</t>
  </si>
  <si>
    <t>payment</t>
  </si>
  <si>
    <t>(iii)</t>
  </si>
  <si>
    <t>Amounts</t>
  </si>
  <si>
    <t>Paid Loss</t>
  </si>
  <si>
    <t>Development Age</t>
  </si>
  <si>
    <t>Paid Count</t>
  </si>
  <si>
    <t>CY</t>
  </si>
  <si>
    <t>Rptd Loss</t>
  </si>
  <si>
    <t>ultimate</t>
  </si>
  <si>
    <t>ECR</t>
  </si>
  <si>
    <t>EP</t>
  </si>
  <si>
    <t xml:space="preserve">Calculate the </t>
  </si>
  <si>
    <t>for AY</t>
  </si>
  <si>
    <t>unpaid</t>
  </si>
  <si>
    <t>paid</t>
  </si>
  <si>
    <t>using the reported Cape Cod method.</t>
  </si>
  <si>
    <t>trend</t>
  </si>
  <si>
    <t>Identify and briefly describe 2 key assumptions of frequency-severity methods for estimating</t>
  </si>
  <si>
    <t>unpaid claims estimates.</t>
  </si>
  <si>
    <t>--</t>
  </si>
  <si>
    <t>n/a</t>
  </si>
  <si>
    <t>net loss</t>
  </si>
  <si>
    <t>Paid</t>
  </si>
  <si>
    <t>Development</t>
  </si>
  <si>
    <t>Berquist-Sherman</t>
  </si>
  <si>
    <t>Suppose you get to the end of your reserve analysis as of Dec 31, 2025 and have estimates of ultimates</t>
  </si>
  <si>
    <t>from several different methods:</t>
  </si>
  <si>
    <t>to</t>
  </si>
  <si>
    <t>Use the</t>
  </si>
  <si>
    <t>approach to estimate the</t>
  </si>
  <si>
    <t>ULAE</t>
  </si>
  <si>
    <t>incurred</t>
  </si>
  <si>
    <t>Identify the objectives of data aggregation for ratemaking.</t>
  </si>
  <si>
    <t>from part (a). (Where appropriate, your answer can reference calendar year for comparison.)</t>
  </si>
  <si>
    <t>Calculate the EP @ CRL for CY 2020, 2021, and 202 assuming annual policies and 2 rate changes.</t>
  </si>
  <si>
    <t>EP for CY 2022</t>
  </si>
  <si>
    <t>rate change 1</t>
  </si>
  <si>
    <t>rate change 1 date</t>
  </si>
  <si>
    <t>rate change 2</t>
  </si>
  <si>
    <t>rate change 2 date</t>
  </si>
  <si>
    <t>ending</t>
  </si>
  <si>
    <t>claim</t>
  </si>
  <si>
    <t>==&gt;</t>
  </si>
  <si>
    <t>($000s)</t>
  </si>
  <si>
    <t>General Expenses</t>
  </si>
  <si>
    <t>CB</t>
  </si>
  <si>
    <t>OthAcq</t>
  </si>
  <si>
    <t>Gen</t>
  </si>
  <si>
    <t>TLF</t>
  </si>
  <si>
    <t xml:space="preserve"> (year, month, day)</t>
  </si>
  <si>
    <t>Non-pricing solutions for rebalancing the Fundamental Insurance Equation include reducing losses.</t>
  </si>
  <si>
    <t>Identify 2 specific ways of reducing losses to rebalance the FIE.</t>
  </si>
  <si>
    <t xml:space="preserve">Calculate the reported losses for the </t>
  </si>
  <si>
    <t xml:space="preserve"> occurrence policy as of Dec 31</t>
  </si>
  <si>
    <t xml:space="preserve"> clms-made policy as of Dec 31</t>
  </si>
  <si>
    <t>Report</t>
  </si>
  <si>
    <t>Report Loss Dollars by Report Year Lag</t>
  </si>
  <si>
    <t>Year</t>
  </si>
  <si>
    <t>Policies run from January 1 to December 31.</t>
  </si>
  <si>
    <t>The insured's coverage changed from occurrence to claims-made on:</t>
  </si>
  <si>
    <t>Jan 1</t>
  </si>
  <si>
    <t>Use this information for parts (a) and (b)</t>
  </si>
  <si>
    <t xml:space="preserve">with a retroactive date of:        </t>
  </si>
  <si>
    <t>Kittel</t>
  </si>
  <si>
    <t xml:space="preserve">  &lt;==  policy type</t>
  </si>
  <si>
    <t>D</t>
  </si>
  <si>
    <t>Exam 5 - Practice B-02 - Answers</t>
  </si>
  <si>
    <t>What is the purpose of adjusting raw premiums to Current Rate Level (CRL) in a pricing analysis?</t>
  </si>
  <si>
    <t>To account for changes in the mix of business and inflation</t>
  </si>
  <si>
    <t>To determine the rate of profit for the insurer</t>
  </si>
  <si>
    <t>To ensure the premiums are reflective of rate changes</t>
  </si>
  <si>
    <t>To simplify the computational load for legacy systems</t>
  </si>
  <si>
    <t>Which of the following is NOT a category of Underwriting (U/W) expenses?</t>
  </si>
  <si>
    <t>Taxes, Licenses &amp; Fees</t>
  </si>
  <si>
    <t>Commissions &amp; Brokerage</t>
  </si>
  <si>
    <t>Risk Assessment Charge</t>
  </si>
  <si>
    <t>What does an accident year (AY) represent in the context of a development triangle?</t>
  </si>
  <si>
    <t>The year in which the accident occurred</t>
  </si>
  <si>
    <t>The year in which the claim was reported</t>
  </si>
  <si>
    <t>The year in which the claim was settled</t>
  </si>
  <si>
    <t>The year in which the insurance policy was issued</t>
  </si>
  <si>
    <t>Why is it important for a reserving actuary to be aware of operational changes within a company?</t>
  </si>
  <si>
    <t>Operational changes can distort the data and cause reserving methods to give</t>
  </si>
  <si>
    <t>inaccurate results.</t>
  </si>
  <si>
    <t>Awareness of operational changes helps in predicting market trends and adjusting</t>
  </si>
  <si>
    <t>investment strategies accordingly.</t>
  </si>
  <si>
    <t>Understanding operational changes allows for better communication and</t>
  </si>
  <si>
    <t>collaboration with other departments, enhancing overall efficiency.</t>
  </si>
  <si>
    <t>Operational changes may signal shifts in regulatory requirements, necessitating</t>
  </si>
  <si>
    <t>adjustments in compliance strategies.</t>
  </si>
  <si>
    <t>as of</t>
  </si>
  <si>
    <t>2025.2.01</t>
  </si>
  <si>
    <t>date format:   yyyy.mm.dd</t>
  </si>
  <si>
    <t>Calculate the incurred loss for AY</t>
  </si>
  <si>
    <t>accident</t>
  </si>
  <si>
    <t>transaction</t>
  </si>
  <si>
    <t>incremental</t>
  </si>
  <si>
    <t>date</t>
  </si>
  <si>
    <t>case reserve</t>
  </si>
  <si>
    <t>2021.9.01</t>
  </si>
  <si>
    <t>2022.09.01</t>
  </si>
  <si>
    <t>2023.03.01</t>
  </si>
  <si>
    <t>2022.4.01</t>
  </si>
  <si>
    <t>2023.04.01</t>
  </si>
  <si>
    <t>2024.01.01</t>
  </si>
  <si>
    <t>2024.07.01</t>
  </si>
  <si>
    <t>2024.10.01</t>
  </si>
  <si>
    <t>2021.1.01</t>
  </si>
  <si>
    <t>2021.07.01</t>
  </si>
  <si>
    <t>2021.10.01</t>
  </si>
  <si>
    <t>2022.10.01</t>
  </si>
  <si>
    <t>Claim Information:</t>
  </si>
  <si>
    <t>This is a reported loss triangle based on the same claim data as above but where the case</t>
  </si>
  <si>
    <t>reserve adequacy has increased by 20% beginning on Jan 1, 2023.</t>
  </si>
  <si>
    <t>(All claims are paid and closed by 72 months.)</t>
  </si>
  <si>
    <t>In the second triangle below, calculate the entry in the cell labelled</t>
  </si>
  <si>
    <r>
      <t xml:space="preserve">This is a </t>
    </r>
    <r>
      <rPr>
        <u/>
        <sz val="11"/>
        <rFont val="Calibri"/>
        <family val="2"/>
        <scheme val="minor"/>
      </rPr>
      <t>stable</t>
    </r>
    <r>
      <rPr>
        <sz val="11"/>
        <rFont val="Calibri"/>
        <family val="2"/>
        <scheme val="minor"/>
      </rPr>
      <t xml:space="preserve"> reported loss triangle where the case reserve adequacy is 100% for all entries.</t>
    </r>
  </si>
  <si>
    <r>
      <t xml:space="preserve">Evaluate </t>
    </r>
    <r>
      <rPr>
        <b/>
        <u/>
        <sz val="11"/>
        <rFont val="Calibri"/>
        <family val="2"/>
        <scheme val="minor"/>
      </rPr>
      <t>policy year data aggregation</t>
    </r>
    <r>
      <rPr>
        <sz val="11"/>
        <rFont val="Calibri"/>
        <family val="2"/>
        <scheme val="minor"/>
      </rPr>
      <t xml:space="preserve"> based on the objectives of data aggregation for ratemaking</t>
    </r>
  </si>
  <si>
    <t>Briefly explain why earned premiums are brought to current rate level when performing a ratemaking</t>
  </si>
  <si>
    <t>analysis.</t>
  </si>
  <si>
    <t>Identify 2 methods of analysis for catastrophe losses in ratemaking.</t>
  </si>
  <si>
    <t>For each method, identify 1 scenario for each where that method of</t>
  </si>
  <si>
    <t>catastrophe analysis is likely to be used in a ratemaking analysis.</t>
  </si>
  <si>
    <t>Using the data below, calculate the following quantities:</t>
  </si>
  <si>
    <t>trend selection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</si>
  <si>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</si>
  <si>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</si>
  <si>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t>historical period:</t>
  </si>
  <si>
    <t>rates in effect for</t>
  </si>
  <si>
    <t>historical period</t>
  </si>
  <si>
    <t>losses</t>
  </si>
  <si>
    <t>paid loss:</t>
  </si>
  <si>
    <t>Identify 1 advantage and 1 disadvantage of the Exposure-Based Expense Method.</t>
  </si>
  <si>
    <t>Calculate the average fixed expense per exposure and the average varaible expense per dollars of premium</t>
  </si>
  <si>
    <t>using the exposure-based projection method.</t>
  </si>
  <si>
    <t>% fixed</t>
  </si>
  <si>
    <t>(000s)</t>
  </si>
  <si>
    <t>Written Premium</t>
  </si>
  <si>
    <t>WP</t>
  </si>
  <si>
    <t>Written Exposure</t>
  </si>
  <si>
    <t>Earned Premium</t>
  </si>
  <si>
    <t>Earned Exposure</t>
  </si>
  <si>
    <t>Agency Commission</t>
  </si>
  <si>
    <t>Other Acquisition Cost</t>
  </si>
  <si>
    <t>Premium Tax &amp; Licensing Fees</t>
  </si>
  <si>
    <t>notation:</t>
  </si>
  <si>
    <t>Propose rating factors for rating variable 2, adjusting for distributional bias.</t>
  </si>
  <si>
    <t>Exposure Distribution</t>
  </si>
  <si>
    <t>Current Relativities for Rating Variable 1</t>
  </si>
  <si>
    <t>variable 2</t>
  </si>
  <si>
    <t>variable 1</t>
  </si>
  <si>
    <t>2A</t>
  </si>
  <si>
    <t>2B</t>
  </si>
  <si>
    <t>2C</t>
  </si>
  <si>
    <t>1A</t>
  </si>
  <si>
    <t>1B</t>
  </si>
  <si>
    <t>1C</t>
  </si>
  <si>
    <t>variable 1 has rating levels:</t>
  </si>
  <si>
    <t>1A, 1B, 1C</t>
  </si>
  <si>
    <t>variable 2 has rating levels:</t>
  </si>
  <si>
    <t>2A, 2B, 2C</t>
  </si>
  <si>
    <t>Loss Distribution</t>
  </si>
  <si>
    <t>Base level for variable 2 is   ====&gt;</t>
  </si>
  <si>
    <t>total</t>
  </si>
  <si>
    <t>Using the data below, calculate the coinsurance penalty.</t>
  </si>
  <si>
    <t>Using the data below, calculate the indemnity payment.</t>
  </si>
  <si>
    <t>Using the data below, calculate the maximum coinsurance penalty.</t>
  </si>
  <si>
    <t>Data for this problem:</t>
  </si>
  <si>
    <t>V:  Value of property</t>
  </si>
  <si>
    <t>F:  Face value of property (AOI)</t>
  </si>
  <si>
    <t>c:  conisurance percentage</t>
  </si>
  <si>
    <t>L:  Loss (after deductible)</t>
  </si>
  <si>
    <t>a</t>
  </si>
  <si>
    <t>Calculate the loss elimination ratio and deductible relativity from deductible D1 to D2.</t>
  </si>
  <si>
    <t>deductible D1</t>
  </si>
  <si>
    <t>deductible D2</t>
  </si>
  <si>
    <t>for</t>
  </si>
  <si>
    <t>D = 500</t>
  </si>
  <si>
    <t>D = 1000</t>
  </si>
  <si>
    <t>overall rate change</t>
  </si>
  <si>
    <t>maximum premium increase for any level of the rating variable</t>
  </si>
  <si>
    <t>Rating variable information prior to capping</t>
  </si>
  <si>
    <t>current</t>
  </si>
  <si>
    <t>Calculate the relativities that satisfy the given requirements.</t>
  </si>
  <si>
    <t>have a material impact on the user's interpretation. Identify 2 pieces of of information that</t>
  </si>
  <si>
    <t>Regarding unpaid claim estimates, the actuary should communicate information that may</t>
  </si>
  <si>
    <t>would reasonably be communicated.</t>
  </si>
  <si>
    <t>paid in</t>
  </si>
  <si>
    <t>case O/S</t>
  </si>
  <si>
    <t>claim id</t>
  </si>
  <si>
    <t>RY</t>
  </si>
  <si>
    <r>
      <t xml:space="preserve">Build the </t>
    </r>
    <r>
      <rPr>
        <b/>
        <sz val="11"/>
        <color rgb="FF00B050"/>
        <rFont val="Calibri"/>
        <family val="2"/>
        <scheme val="minor"/>
      </rPr>
      <t>AY (Accident Year)</t>
    </r>
    <r>
      <rPr>
        <sz val="11"/>
        <color theme="1"/>
        <rFont val="Calibri"/>
        <family val="2"/>
        <scheme val="minor"/>
      </rPr>
      <t xml:space="preserve"> paid &amp; reported claim triangles. (Unless stated otherwise these are cumulative triangles)</t>
    </r>
  </si>
  <si>
    <t>Ian-the-Actuary took the minutes for a reserve committee meeting where a previous material operational change was discussed. He</t>
  </si>
  <si>
    <t xml:space="preserve">got mixed up however as to whether the operational change was a change in settlment rate of claims or a change in case reserve adequacy. </t>
  </si>
  <si>
    <r>
      <t xml:space="preserve">Help Ian get the minutes right by by deducing the operational change </t>
    </r>
    <r>
      <rPr>
        <b/>
        <u/>
        <sz val="11"/>
        <rFont val="Calibri"/>
        <family val="2"/>
        <scheme val="minor"/>
      </rPr>
      <t>AND</t>
    </r>
    <r>
      <rPr>
        <sz val="11"/>
        <rFont val="Calibri"/>
        <family val="2"/>
        <scheme val="minor"/>
      </rPr>
      <t xml:space="preserve"> when the change occurred using the triangles given below.</t>
    </r>
  </si>
  <si>
    <t>(We know the change occurred on Jan 1 but Ian couldn't remember the year.)</t>
  </si>
  <si>
    <t>Justify your answer with an appropriate diagnostic triange.</t>
  </si>
  <si>
    <t>Counts</t>
  </si>
  <si>
    <t>Rptd Count</t>
  </si>
  <si>
    <t>Identify 2 situations where the key assumption of the Bornhuetter-Ferguson method is likely to be</t>
  </si>
  <si>
    <t>satisfied.</t>
  </si>
  <si>
    <t>using:</t>
  </si>
  <si>
    <t>reported development method</t>
  </si>
  <si>
    <t>reported Bornhuetter-Ferguson method</t>
  </si>
  <si>
    <t>Data is for CY/AY 2024 as of Dec 31, 2024</t>
  </si>
  <si>
    <t>Tort reform is passed on Dec 31, 2024 causing an</t>
  </si>
  <si>
    <t>expected</t>
  </si>
  <si>
    <t>reduction on future claim payments.</t>
  </si>
  <si>
    <t>reported loss @ 12 months</t>
  </si>
  <si>
    <t>reported CDF for 12-ult</t>
  </si>
  <si>
    <t>paid loss @ 12 months</t>
  </si>
  <si>
    <t>tort</t>
  </si>
  <si>
    <t>rptd CDF</t>
  </si>
  <si>
    <t>on-level</t>
  </si>
  <si>
    <t>reform</t>
  </si>
  <si>
    <t>adj.</t>
  </si>
  <si>
    <t>Use the frequency-severity disposal rate method to estimate</t>
  </si>
  <si>
    <t xml:space="preserve">  claims for AY 2025</t>
  </si>
  <si>
    <t>A court ruling on Dec 31, 2025 will increase future claims payments by</t>
  </si>
  <si>
    <t>All claims are closed by 60 months</t>
  </si>
  <si>
    <t>Cumulative Paid Counts (CPC)</t>
  </si>
  <si>
    <t>Cumulative Paid Loss ($000s)  (CPL)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</si>
  <si>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Counts </t>
    </r>
    <r>
      <rPr>
        <b/>
        <sz val="11"/>
        <color rgb="FFFF0000"/>
        <rFont val="Calibri"/>
        <family val="2"/>
        <scheme val="minor"/>
      </rPr>
      <t>(CPC)</t>
    </r>
  </si>
  <si>
    <t xml:space="preserve">Severity trend    ====&gt; </t>
  </si>
  <si>
    <t>Use a Case O/S method to calculate the</t>
  </si>
  <si>
    <t xml:space="preserve">  for AY</t>
  </si>
  <si>
    <r>
      <rPr>
        <u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Loss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</si>
  <si>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Case Outstanding ($000s) </t>
    </r>
    <r>
      <rPr>
        <b/>
        <sz val="11"/>
        <color rgb="FFFF0000"/>
        <rFont val="Calibri"/>
        <family val="2"/>
        <scheme val="minor"/>
      </rPr>
      <t>(COS)</t>
    </r>
  </si>
  <si>
    <t>48-ultimate paid loss to prior case O/S factor</t>
  </si>
  <si>
    <r>
      <t xml:space="preserve">* no development past </t>
    </r>
    <r>
      <rPr>
        <i/>
        <u/>
        <sz val="11"/>
        <color rgb="FFFF0000"/>
        <rFont val="Calibri"/>
        <family val="2"/>
        <scheme val="minor"/>
      </rPr>
      <t>60</t>
    </r>
    <r>
      <rPr>
        <i/>
        <sz val="11"/>
        <color rgb="FFFF0000"/>
        <rFont val="Calibri"/>
        <family val="2"/>
        <scheme val="minor"/>
      </rPr>
      <t xml:space="preserve"> months</t>
    </r>
  </si>
  <si>
    <r>
      <t xml:space="preserve">Use the </t>
    </r>
    <r>
      <rPr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Berquist-Sherman method to calculate the</t>
    </r>
  </si>
  <si>
    <t>* Assume no development past 48 mths.</t>
  </si>
  <si>
    <t>0 - 12</t>
  </si>
  <si>
    <t>12 - 24</t>
  </si>
  <si>
    <t>24 - 36</t>
  </si>
  <si>
    <t>36 - 48</t>
  </si>
  <si>
    <t>48 - 60</t>
  </si>
  <si>
    <t>b</t>
  </si>
  <si>
    <t>use 12 - 24 values</t>
  </si>
  <si>
    <t>not needed</t>
  </si>
  <si>
    <t>parameters for 2-point exponential fit:   y = aebx</t>
  </si>
  <si>
    <t>Calculate the net unpaid claims for all accident years using reported claims development.</t>
  </si>
  <si>
    <t>cumulative gross reported claims:</t>
  </si>
  <si>
    <t>cumulative ceded reported claims:</t>
  </si>
  <si>
    <t>(no reported claim development beyond 48 months)</t>
  </si>
  <si>
    <t>(under excess-of-loss treaty)</t>
  </si>
  <si>
    <t>cumulative net paid claims:</t>
  </si>
  <si>
    <t>stop-loss limits</t>
  </si>
  <si>
    <t>(net of excess-of-loss treaty)</t>
  </si>
  <si>
    <t>(applies AFTER excess-of-loss treaty)</t>
  </si>
  <si>
    <t>pd clm</t>
  </si>
  <si>
    <t>limit</t>
  </si>
  <si>
    <t>none</t>
  </si>
  <si>
    <t>There is no further loss development past 48 months</t>
  </si>
  <si>
    <t>Identify 3 common methods used to estimate ALAE.</t>
  </si>
  <si>
    <t>Briefly describe 2 advantages &amp; 2 disadvantages of using ratio methods to estimate ultimate ALAE.</t>
  </si>
  <si>
    <t>Identify 1 example of a typical ALAE expense for an insurance company.</t>
  </si>
  <si>
    <t>Identify 1 shortcoming of the classical method for estimating unpaid ULALE that is addressed by the Kittle method, and identify</t>
  </si>
  <si>
    <t>2 shortcomings that are NOT addressed by the Kittle method.</t>
  </si>
  <si>
    <t>at CY</t>
  </si>
  <si>
    <t>year-end</t>
  </si>
  <si>
    <t xml:space="preserve">  &lt;==  Expected Clams Ratio (ECR)</t>
  </si>
  <si>
    <t>claims-made</t>
  </si>
  <si>
    <t>earned</t>
  </si>
  <si>
    <t>%</t>
  </si>
  <si>
    <t>unrpt'd</t>
  </si>
  <si>
    <t>ULAE ratio</t>
  </si>
  <si>
    <t>Calculate the indicated rate given the following information:</t>
  </si>
  <si>
    <t>effective date</t>
  </si>
  <si>
    <t>term</t>
  </si>
  <si>
    <t>ren</t>
  </si>
  <si>
    <t>V: variable expense</t>
  </si>
  <si>
    <t>non-modeled cat-to-AIY ratio</t>
  </si>
  <si>
    <t>Q: profit provision</t>
  </si>
  <si>
    <t>2029 reinsurance cost</t>
  </si>
  <si>
    <t>E(F): fixed expenses</t>
  </si>
  <si>
    <t xml:space="preserve"> &lt;-- through 2029</t>
  </si>
  <si>
    <t>2029 reinsurance recoveries</t>
  </si>
  <si>
    <t>* assume the net per-exposure cost of reinsurance</t>
  </si>
  <si>
    <t>historical loss trend</t>
  </si>
  <si>
    <t xml:space="preserve">   for the effective period is the same as for CY 2029</t>
  </si>
  <si>
    <t>projected loss trend</t>
  </si>
  <si>
    <t>fixed expense trend</t>
  </si>
  <si>
    <t>* modeled cat pure premium</t>
  </si>
  <si>
    <t>exposure trend</t>
  </si>
  <si>
    <t>* projected</t>
  </si>
  <si>
    <t>non-cat</t>
  </si>
  <si>
    <t>rpt loss</t>
  </si>
  <si>
    <t>AIY / EE</t>
  </si>
  <si>
    <t>EE</t>
  </si>
  <si>
    <t>&amp; ALAE</t>
  </si>
  <si>
    <t>factor</t>
  </si>
  <si>
    <t>exp fit</t>
  </si>
  <si>
    <t>Trended earned premium at current rate level for CY:</t>
  </si>
  <si>
    <t>and</t>
  </si>
  <si>
    <t>Trended ultimate loss &amp; LAE for AY:</t>
  </si>
  <si>
    <t>Indicated rate change</t>
  </si>
  <si>
    <t>Here is the required information:</t>
  </si>
  <si>
    <t>Trends (annual)</t>
  </si>
  <si>
    <t>Expenses</t>
  </si>
  <si>
    <t>premium trend</t>
  </si>
  <si>
    <t>fixed expense ratio</t>
  </si>
  <si>
    <t>loss trend</t>
  </si>
  <si>
    <t>variable expense ratio</t>
  </si>
  <si>
    <t>U/W profit ratio</t>
  </si>
  <si>
    <t>Incurred Loss &amp; LAE</t>
  </si>
  <si>
    <t>Rate Change Information</t>
  </si>
  <si>
    <t>rates in effect for:</t>
  </si>
  <si>
    <t>2021 . 07 . 01</t>
  </si>
  <si>
    <t>2023 . 01 . 01</t>
  </si>
  <si>
    <t>Suggest an explanation for the results in the above table and provide one piece of evidence.</t>
  </si>
  <si>
    <t>Management has told you they are concerned about inflation and would like incorporate inflation assumptions into the reserve analysis.</t>
  </si>
  <si>
    <t>Suggest a method that would allow this. Are there any concerns with incorporating inflation assumpations?</t>
  </si>
  <si>
    <t>Indicated</t>
  </si>
  <si>
    <t>Value of Home</t>
  </si>
  <si>
    <t>&lt; $150K</t>
  </si>
  <si>
    <t>$150K - $400K</t>
  </si>
  <si>
    <t>&gt; $400K</t>
  </si>
  <si>
    <t xml:space="preserve">Number </t>
  </si>
  <si>
    <t>Policies</t>
  </si>
  <si>
    <t>Relativites  1.1</t>
  </si>
  <si>
    <t>A homeowner's insurer has calculated indicated relativities using a GLM analysis using data from 2022 - 2023. The graph below</t>
  </si>
  <si>
    <t>2022:</t>
  </si>
  <si>
    <t>2023:</t>
  </si>
  <si>
    <t>shows the results for different home values. Assess whether home value is a good rating variable using the results from</t>
  </si>
  <si>
    <t>the graph and provide 2 reasons for your assessment.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</si>
</sst>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0.0%"/>
    <numFmt numFmtId="165" formatCode="[$-F800]dddd\,\ mmmm\ dd\,\ yyyy"/>
    <numFmt numFmtId="166" formatCode="0.000"/>
    <numFmt numFmtId="170" formatCode="#,##0.000"/>
    <numFmt numFmtId="172" formatCode="#,##0.00000"/>
    <numFmt numFmtId="173" formatCode="#,##0_ ;\-#,##0\ "/>
    <numFmt numFmtId="17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  <charset val="1"/>
    </font>
    <font>
      <b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44" fontId="1" fillId="0" borderId="0" applyFont="0" applyFill="0" applyBorder="0" applyAlignment="0" applyProtection="0"/>
    <xf numFmtId="0" fontId="30" fillId="0" borderId="0"/>
  </cellStyleXfs>
  <cellXfs count="3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3" fontId="0" fillId="0" borderId="0" xfId="0" applyNumberFormat="1"/>
    <xf numFmtId="0" fontId="0" fillId="2" borderId="0" xfId="0" applyFont="1" applyFill="1" applyProtection="1">
      <protection locked="0"/>
    </xf>
    <xf numFmtId="3" fontId="0" fillId="0" borderId="0" xfId="0" applyNumberFormat="1" applyFont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26" xfId="0" applyNumberFormat="1" applyFill="1" applyBorder="1" applyAlignment="1">
      <alignment horizontal="right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1" fontId="0" fillId="2" borderId="21" xfId="0" applyNumberFormat="1" applyFont="1" applyFill="1" applyBorder="1" applyAlignment="1">
      <alignment horizontal="center"/>
    </xf>
    <xf numFmtId="4" fontId="0" fillId="2" borderId="2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3" fontId="0" fillId="2" borderId="14" xfId="0" applyNumberFormat="1" applyFont="1" applyFill="1" applyBorder="1"/>
    <xf numFmtId="4" fontId="0" fillId="2" borderId="12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29" xfId="0" applyNumberFormat="1" applyFont="1" applyFill="1" applyBorder="1"/>
    <xf numFmtId="9" fontId="0" fillId="2" borderId="29" xfId="1" applyFont="1" applyFill="1" applyBorder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8" xfId="0" applyNumberFormat="1" applyFont="1" applyFill="1" applyBorder="1"/>
    <xf numFmtId="1" fontId="0" fillId="2" borderId="29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/>
    <xf numFmtId="3" fontId="0" fillId="2" borderId="26" xfId="0" applyNumberFormat="1" applyFont="1" applyFill="1" applyBorder="1" applyAlignment="1">
      <alignment horizontal="centerContinuous"/>
    </xf>
    <xf numFmtId="3" fontId="17" fillId="6" borderId="1" xfId="7" applyNumberFormat="1" applyBorder="1" applyAlignment="1">
      <alignment horizontal="center"/>
    </xf>
    <xf numFmtId="3" fontId="12" fillId="2" borderId="0" xfId="0" applyNumberFormat="1" applyFont="1" applyFill="1" applyBorder="1" applyProtection="1"/>
    <xf numFmtId="0" fontId="12" fillId="2" borderId="16" xfId="0" applyFont="1" applyFill="1" applyBorder="1" applyProtection="1"/>
    <xf numFmtId="0" fontId="25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19" fillId="2" borderId="20" xfId="0" applyFont="1" applyFill="1" applyBorder="1"/>
    <xf numFmtId="0" fontId="19" fillId="2" borderId="0" xfId="0" applyFont="1" applyFill="1" applyAlignment="1">
      <alignment horizontal="center"/>
    </xf>
    <xf numFmtId="3" fontId="12" fillId="2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1" fontId="0" fillId="2" borderId="1" xfId="0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2" fontId="0" fillId="2" borderId="0" xfId="0" applyNumberFormat="1" applyFill="1"/>
    <xf numFmtId="3" fontId="0" fillId="2" borderId="2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3" fontId="20" fillId="2" borderId="0" xfId="0" applyNumberFormat="1" applyFont="1" applyFill="1"/>
    <xf numFmtId="0" fontId="16" fillId="2" borderId="13" xfId="0" applyFont="1" applyFill="1" applyBorder="1" applyAlignment="1">
      <alignment horizontal="centerContinuous"/>
    </xf>
    <xf numFmtId="0" fontId="16" fillId="2" borderId="28" xfId="0" applyFont="1" applyFill="1" applyBorder="1" applyAlignment="1">
      <alignment horizontal="centerContinuous"/>
    </xf>
    <xf numFmtId="3" fontId="0" fillId="2" borderId="19" xfId="0" applyNumberFormat="1" applyFill="1" applyBorder="1"/>
    <xf numFmtId="3" fontId="0" fillId="2" borderId="12" xfId="0" applyNumberFormat="1" applyFill="1" applyBorder="1"/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3" fontId="0" fillId="2" borderId="13" xfId="0" applyNumberFormat="1" applyFill="1" applyBorder="1"/>
    <xf numFmtId="3" fontId="0" fillId="2" borderId="28" xfId="0" applyNumberFormat="1" applyFill="1" applyBorder="1"/>
    <xf numFmtId="3" fontId="0" fillId="2" borderId="29" xfId="0" applyNumberFormat="1" applyFill="1" applyBorder="1"/>
    <xf numFmtId="0" fontId="27" fillId="2" borderId="0" xfId="0" applyFont="1" applyFill="1" applyBorder="1" applyProtection="1"/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vertical="center"/>
    </xf>
    <xf numFmtId="3" fontId="18" fillId="7" borderId="30" xfId="0" applyNumberFormat="1" applyFont="1" applyFill="1" applyBorder="1" applyAlignment="1">
      <alignment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12" fillId="2" borderId="26" xfId="0" applyFont="1" applyFill="1" applyBorder="1" applyProtection="1"/>
    <xf numFmtId="0" fontId="0" fillId="2" borderId="27" xfId="0" applyFill="1" applyBorder="1"/>
    <xf numFmtId="9" fontId="0" fillId="2" borderId="26" xfId="0" applyNumberFormat="1" applyFill="1" applyBorder="1"/>
    <xf numFmtId="0" fontId="0" fillId="2" borderId="17" xfId="0" applyNumberFormat="1" applyFont="1" applyFill="1" applyBorder="1" applyAlignment="1">
      <alignment horizontal="center"/>
    </xf>
    <xf numFmtId="0" fontId="0" fillId="2" borderId="3" xfId="0" applyFont="1" applyFill="1" applyBorder="1" applyAlignment="1" applyProtection="1">
      <alignment horizontal="center"/>
    </xf>
    <xf numFmtId="3" fontId="0" fillId="2" borderId="0" xfId="0" quotePrefix="1" applyNumberFormat="1" applyFont="1" applyFill="1" applyAlignment="1">
      <alignment horizontal="center"/>
    </xf>
    <xf numFmtId="10" fontId="12" fillId="0" borderId="0" xfId="0" applyNumberFormat="1" applyFont="1" applyProtection="1">
      <protection locked="0"/>
    </xf>
    <xf numFmtId="3" fontId="12" fillId="0" borderId="0" xfId="0" applyNumberFormat="1" applyFont="1" applyProtection="1">
      <protection locked="0"/>
    </xf>
    <xf numFmtId="9" fontId="12" fillId="0" borderId="0" xfId="0" applyNumberFormat="1" applyFont="1" applyProtection="1">
      <protection locked="0"/>
    </xf>
    <xf numFmtId="0" fontId="12" fillId="2" borderId="20" xfId="0" applyFont="1" applyFill="1" applyBorder="1" applyProtection="1"/>
    <xf numFmtId="3" fontId="2" fillId="2" borderId="20" xfId="0" applyNumberFormat="1" applyFont="1" applyFill="1" applyBorder="1" applyAlignment="1">
      <alignment horizontal="center"/>
    </xf>
    <xf numFmtId="0" fontId="11" fillId="2" borderId="0" xfId="0" applyFont="1" applyFill="1" applyBorder="1" applyProtection="1"/>
    <xf numFmtId="3" fontId="0" fillId="2" borderId="0" xfId="0" quotePrefix="1" applyNumberFormat="1" applyFont="1" applyFill="1"/>
    <xf numFmtId="3" fontId="0" fillId="2" borderId="20" xfId="0" applyNumberFormat="1" applyFill="1" applyBorder="1"/>
    <xf numFmtId="3" fontId="2" fillId="2" borderId="0" xfId="0" applyNumberFormat="1" applyFont="1" applyFill="1" applyAlignment="1">
      <alignment horizontal="center"/>
    </xf>
    <xf numFmtId="3" fontId="2" fillId="2" borderId="0" xfId="0" quotePrefix="1" applyNumberFormat="1" applyFont="1" applyFill="1" applyAlignment="1">
      <alignment horizontal="center"/>
    </xf>
    <xf numFmtId="3" fontId="16" fillId="2" borderId="0" xfId="0" quotePrefix="1" applyNumberFormat="1" applyFont="1" applyFill="1" applyAlignment="1">
      <alignment horizontal="left"/>
    </xf>
    <xf numFmtId="3" fontId="2" fillId="2" borderId="20" xfId="0" applyNumberFormat="1" applyFont="1" applyFill="1" applyBorder="1"/>
    <xf numFmtId="3" fontId="2" fillId="2" borderId="20" xfId="0" quotePrefix="1" applyNumberFormat="1" applyFont="1" applyFill="1" applyBorder="1" applyAlignment="1">
      <alignment horizontal="center"/>
    </xf>
    <xf numFmtId="3" fontId="0" fillId="2" borderId="20" xfId="0" quotePrefix="1" applyNumberFormat="1" applyFont="1" applyFill="1" applyBorder="1"/>
    <xf numFmtId="3" fontId="0" fillId="3" borderId="13" xfId="0" applyNumberFormat="1" applyFont="1" applyFill="1" applyBorder="1" applyAlignment="1">
      <alignment horizontal="centerContinuous"/>
    </xf>
    <xf numFmtId="3" fontId="0" fillId="3" borderId="29" xfId="0" applyNumberFormat="1" applyFont="1" applyFill="1" applyBorder="1" applyAlignment="1">
      <alignment horizontal="centerContinuous"/>
    </xf>
    <xf numFmtId="1" fontId="0" fillId="3" borderId="1" xfId="0" applyNumberFormat="1" applyFont="1" applyFill="1" applyBorder="1" applyAlignment="1">
      <alignment horizontal="center"/>
    </xf>
    <xf numFmtId="0" fontId="16" fillId="2" borderId="17" xfId="0" applyFont="1" applyFill="1" applyBorder="1"/>
    <xf numFmtId="0" fontId="0" fillId="2" borderId="19" xfId="0" applyFill="1" applyBorder="1" applyAlignment="1">
      <alignment horizontal="center"/>
    </xf>
    <xf numFmtId="0" fontId="0" fillId="2" borderId="17" xfId="0" applyFill="1" applyBorder="1"/>
    <xf numFmtId="0" fontId="25" fillId="2" borderId="16" xfId="0" applyFont="1" applyFill="1" applyBorder="1" applyAlignment="1">
      <alignment horizontal="center"/>
    </xf>
    <xf numFmtId="0" fontId="19" fillId="2" borderId="12" xfId="0" applyFont="1" applyFill="1" applyBorder="1"/>
    <xf numFmtId="0" fontId="0" fillId="0" borderId="0" xfId="0"/>
    <xf numFmtId="0" fontId="19" fillId="0" borderId="18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27" xfId="0" applyNumberFormat="1" applyFont="1" applyBorder="1"/>
    <xf numFmtId="0" fontId="19" fillId="0" borderId="19" xfId="0" applyFont="1" applyBorder="1" applyAlignment="1">
      <alignment horizontal="center"/>
    </xf>
    <xf numFmtId="3" fontId="12" fillId="0" borderId="20" xfId="0" applyNumberFormat="1" applyFont="1" applyBorder="1"/>
    <xf numFmtId="3" fontId="12" fillId="0" borderId="12" xfId="0" applyNumberFormat="1" applyFont="1" applyBorder="1"/>
    <xf numFmtId="3" fontId="15" fillId="5" borderId="0" xfId="5" applyNumberFormat="1" applyBorder="1" applyAlignment="1">
      <alignment horizontal="right"/>
    </xf>
    <xf numFmtId="0" fontId="15" fillId="5" borderId="0" xfId="5" applyBorder="1" applyAlignment="1" applyProtection="1">
      <alignment horizontal="center"/>
    </xf>
    <xf numFmtId="0" fontId="0" fillId="0" borderId="0" xfId="0" applyFont="1"/>
    <xf numFmtId="0" fontId="0" fillId="2" borderId="29" xfId="0" applyFill="1" applyBorder="1"/>
    <xf numFmtId="165" fontId="0" fillId="2" borderId="12" xfId="0" applyNumberFormat="1" applyFill="1" applyBorder="1" applyAlignment="1">
      <alignment horizontal="right"/>
    </xf>
    <xf numFmtId="0" fontId="0" fillId="2" borderId="0" xfId="0" applyNumberFormat="1" applyFont="1" applyFill="1" applyAlignment="1">
      <alignment horizontal="center"/>
    </xf>
    <xf numFmtId="0" fontId="0" fillId="2" borderId="0" xfId="0" quotePrefix="1" applyNumberFormat="1" applyFont="1" applyFill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2" borderId="20" xfId="0" quotePrefix="1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left"/>
    </xf>
    <xf numFmtId="0" fontId="0" fillId="2" borderId="12" xfId="0" quotePrefix="1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7" xfId="0" quotePrefix="1" applyNumberFormat="1" applyFont="1" applyFill="1" applyBorder="1" applyAlignment="1">
      <alignment horizontal="center"/>
    </xf>
    <xf numFmtId="170" fontId="0" fillId="2" borderId="26" xfId="0" applyNumberFormat="1" applyFont="1" applyFill="1" applyBorder="1" applyAlignment="1">
      <alignment horizontal="center"/>
    </xf>
    <xf numFmtId="3" fontId="0" fillId="2" borderId="12" xfId="0" quotePrefix="1" applyNumberFormat="1" applyFont="1" applyFill="1" applyBorder="1" applyAlignment="1">
      <alignment horizontal="center"/>
    </xf>
    <xf numFmtId="170" fontId="0" fillId="2" borderId="12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2" fillId="2" borderId="17" xfId="0" applyFont="1" applyFill="1" applyBorder="1" applyProtection="1"/>
    <xf numFmtId="3" fontId="12" fillId="2" borderId="26" xfId="0" applyNumberFormat="1" applyFont="1" applyFill="1" applyBorder="1" applyProtection="1"/>
    <xf numFmtId="3" fontId="12" fillId="2" borderId="27" xfId="0" applyNumberFormat="1" applyFont="1" applyFill="1" applyBorder="1" applyProtection="1"/>
    <xf numFmtId="3" fontId="12" fillId="2" borderId="12" xfId="0" applyNumberFormat="1" applyFont="1" applyFill="1" applyBorder="1" applyProtection="1"/>
    <xf numFmtId="9" fontId="12" fillId="2" borderId="12" xfId="1" applyFont="1" applyFill="1" applyBorder="1" applyProtection="1"/>
    <xf numFmtId="3" fontId="19" fillId="2" borderId="20" xfId="0" applyNumberFormat="1" applyFont="1" applyFill="1" applyBorder="1" applyAlignment="1">
      <alignment horizontal="center"/>
    </xf>
    <xf numFmtId="3" fontId="19" fillId="2" borderId="12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0" fillId="2" borderId="27" xfId="0" applyNumberFormat="1" applyFont="1" applyFill="1" applyBorder="1" applyAlignment="1">
      <alignment horizontal="right"/>
    </xf>
    <xf numFmtId="3" fontId="12" fillId="2" borderId="0" xfId="0" quotePrefix="1" applyNumberFormat="1" applyFont="1" applyFill="1" applyBorder="1" applyAlignment="1">
      <alignment horizontal="right"/>
    </xf>
    <xf numFmtId="3" fontId="12" fillId="2" borderId="27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3" fontId="0" fillId="2" borderId="28" xfId="0" applyNumberFormat="1" applyFont="1" applyFill="1" applyBorder="1" applyAlignment="1">
      <alignment horizontal="right"/>
    </xf>
    <xf numFmtId="3" fontId="0" fillId="2" borderId="29" xfId="0" applyNumberFormat="1" applyFont="1" applyFill="1" applyBorder="1" applyAlignment="1">
      <alignment horizontal="right"/>
    </xf>
    <xf numFmtId="3" fontId="0" fillId="2" borderId="13" xfId="0" applyNumberFormat="1" applyFont="1" applyFill="1" applyBorder="1" applyAlignment="1">
      <alignment horizontal="left"/>
    </xf>
    <xf numFmtId="3" fontId="0" fillId="2" borderId="28" xfId="0" applyNumberFormat="1" applyFont="1" applyFill="1" applyBorder="1" applyAlignment="1">
      <alignment horizontal="left"/>
    </xf>
    <xf numFmtId="3" fontId="0" fillId="2" borderId="29" xfId="0" applyNumberFormat="1" applyFont="1" applyFill="1" applyBorder="1" applyAlignment="1">
      <alignment horizontal="left"/>
    </xf>
    <xf numFmtId="9" fontId="14" fillId="2" borderId="29" xfId="4" applyNumberForma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0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left"/>
    </xf>
    <xf numFmtId="9" fontId="15" fillId="2" borderId="12" xfId="5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4" fontId="0" fillId="2" borderId="20" xfId="0" applyNumberFormat="1" applyFont="1" applyFill="1" applyBorder="1" applyAlignment="1">
      <alignment horizontal="center"/>
    </xf>
    <xf numFmtId="3" fontId="21" fillId="2" borderId="20" xfId="0" applyNumberFormat="1" applyFont="1" applyFill="1" applyBorder="1"/>
    <xf numFmtId="3" fontId="0" fillId="2" borderId="20" xfId="0" quotePrefix="1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Continuous"/>
    </xf>
    <xf numFmtId="0" fontId="0" fillId="2" borderId="27" xfId="0" applyFill="1" applyBorder="1" applyAlignment="1">
      <alignment horizontal="centerContinuous"/>
    </xf>
    <xf numFmtId="3" fontId="0" fillId="2" borderId="0" xfId="0" applyNumberFormat="1" applyFill="1" applyAlignment="1">
      <alignment horizontal="right"/>
    </xf>
    <xf numFmtId="3" fontId="0" fillId="2" borderId="20" xfId="0" applyNumberFormat="1" applyFill="1" applyBorder="1" applyAlignment="1">
      <alignment horizontal="right"/>
    </xf>
    <xf numFmtId="0" fontId="5" fillId="2" borderId="0" xfId="0" applyFont="1" applyFill="1" applyBorder="1" applyProtection="1"/>
    <xf numFmtId="1" fontId="0" fillId="2" borderId="0" xfId="0" applyNumberFormat="1" applyFill="1" applyAlignment="1">
      <alignment horizontal="center"/>
    </xf>
    <xf numFmtId="9" fontId="0" fillId="2" borderId="0" xfId="1" applyFont="1" applyFill="1"/>
    <xf numFmtId="3" fontId="0" fillId="2" borderId="17" xfId="0" applyNumberFormat="1" applyFill="1" applyBorder="1"/>
    <xf numFmtId="3" fontId="0" fillId="2" borderId="0" xfId="0" applyNumberFormat="1" applyFill="1" applyBorder="1"/>
    <xf numFmtId="170" fontId="0" fillId="2" borderId="27" xfId="0" applyNumberFormat="1" applyFill="1" applyBorder="1"/>
    <xf numFmtId="9" fontId="17" fillId="6" borderId="1" xfId="7" applyNumberFormat="1" applyBorder="1" applyAlignment="1">
      <alignment horizontal="center"/>
    </xf>
    <xf numFmtId="1" fontId="17" fillId="6" borderId="1" xfId="7" applyNumberFormat="1" applyBorder="1" applyAlignment="1">
      <alignment horizontal="center"/>
    </xf>
    <xf numFmtId="3" fontId="0" fillId="9" borderId="0" xfId="0" applyNumberFormat="1" applyFill="1"/>
    <xf numFmtId="3" fontId="0" fillId="9" borderId="0" xfId="0" applyNumberFormat="1" applyFill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9" borderId="26" xfId="0" applyNumberFormat="1" applyFill="1" applyBorder="1" applyAlignment="1">
      <alignment horizontal="center"/>
    </xf>
    <xf numFmtId="3" fontId="0" fillId="9" borderId="21" xfId="0" applyNumberFormat="1" applyFill="1" applyBorder="1" applyAlignment="1">
      <alignment horizontal="center"/>
    </xf>
    <xf numFmtId="3" fontId="0" fillId="9" borderId="0" xfId="0" applyNumberFormat="1" applyFill="1" applyBorder="1" applyAlignment="1">
      <alignment horizontal="center"/>
    </xf>
    <xf numFmtId="3" fontId="21" fillId="9" borderId="0" xfId="0" applyNumberFormat="1" applyFont="1" applyFill="1" applyBorder="1" applyAlignment="1">
      <alignment horizontal="center"/>
    </xf>
    <xf numFmtId="3" fontId="0" fillId="9" borderId="27" xfId="0" applyNumberFormat="1" applyFill="1" applyBorder="1" applyAlignment="1">
      <alignment horizontal="center"/>
    </xf>
    <xf numFmtId="2" fontId="0" fillId="9" borderId="0" xfId="0" applyNumberFormat="1" applyFill="1"/>
    <xf numFmtId="2" fontId="0" fillId="9" borderId="14" xfId="0" applyNumberFormat="1" applyFill="1" applyBorder="1" applyAlignment="1">
      <alignment horizontal="center"/>
    </xf>
    <xf numFmtId="2" fontId="0" fillId="9" borderId="20" xfId="0" applyNumberFormat="1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0" fontId="0" fillId="9" borderId="0" xfId="0" applyFill="1"/>
    <xf numFmtId="1" fontId="0" fillId="9" borderId="21" xfId="0" applyNumberFormat="1" applyFill="1" applyBorder="1" applyAlignment="1">
      <alignment horizontal="center"/>
    </xf>
    <xf numFmtId="4" fontId="0" fillId="9" borderId="0" xfId="0" applyNumberFormat="1" applyFill="1" applyBorder="1" applyAlignment="1">
      <alignment horizontal="center"/>
    </xf>
    <xf numFmtId="170" fontId="0" fillId="9" borderId="0" xfId="0" applyNumberFormat="1" applyFill="1" applyBorder="1" applyAlignment="1">
      <alignment horizontal="center"/>
    </xf>
    <xf numFmtId="4" fontId="0" fillId="9" borderId="27" xfId="0" applyNumberFormat="1" applyFill="1" applyBorder="1" applyAlignment="1">
      <alignment horizontal="center"/>
    </xf>
    <xf numFmtId="1" fontId="0" fillId="9" borderId="14" xfId="0" applyNumberFormat="1" applyFill="1" applyBorder="1" applyAlignment="1">
      <alignment horizontal="center"/>
    </xf>
    <xf numFmtId="3" fontId="0" fillId="9" borderId="20" xfId="0" applyNumberFormat="1" applyFill="1" applyBorder="1" applyAlignment="1">
      <alignment horizontal="center"/>
    </xf>
    <xf numFmtId="4" fontId="0" fillId="9" borderId="20" xfId="0" applyNumberFormat="1" applyFill="1" applyBorder="1" applyAlignment="1">
      <alignment horizontal="center"/>
    </xf>
    <xf numFmtId="170" fontId="0" fillId="9" borderId="20" xfId="0" applyNumberFormat="1" applyFill="1" applyBorder="1" applyAlignment="1">
      <alignment horizontal="center"/>
    </xf>
    <xf numFmtId="4" fontId="0" fillId="9" borderId="12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17" fillId="6" borderId="1" xfId="7" applyBorder="1" applyAlignment="1" applyProtection="1">
      <alignment horizontal="center"/>
    </xf>
    <xf numFmtId="4" fontId="0" fillId="2" borderId="29" xfId="0" applyNumberForma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27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0" fontId="0" fillId="2" borderId="15" xfId="0" applyFill="1" applyBorder="1"/>
    <xf numFmtId="3" fontId="16" fillId="2" borderId="28" xfId="0" applyNumberFormat="1" applyFont="1" applyFill="1" applyBorder="1" applyAlignment="1">
      <alignment horizontal="centerContinuous"/>
    </xf>
    <xf numFmtId="3" fontId="16" fillId="2" borderId="29" xfId="0" applyNumberFormat="1" applyFont="1" applyFill="1" applyBorder="1" applyAlignment="1">
      <alignment horizontal="centerContinuous"/>
    </xf>
    <xf numFmtId="3" fontId="0" fillId="2" borderId="21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16" fillId="2" borderId="20" xfId="0" applyNumberFormat="1" applyFont="1" applyFill="1" applyBorder="1" applyAlignment="1">
      <alignment horizontal="center"/>
    </xf>
    <xf numFmtId="3" fontId="16" fillId="2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Continuous"/>
    </xf>
    <xf numFmtId="172" fontId="0" fillId="2" borderId="27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Continuous"/>
    </xf>
    <xf numFmtId="3" fontId="0" fillId="2" borderId="27" xfId="0" applyNumberForma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3" fontId="0" fillId="2" borderId="17" xfId="0" applyNumberFormat="1" applyFill="1" applyBorder="1" applyAlignment="1">
      <alignment horizontal="right"/>
    </xf>
    <xf numFmtId="164" fontId="0" fillId="2" borderId="27" xfId="1" applyNumberFormat="1" applyFont="1" applyFill="1" applyBorder="1"/>
    <xf numFmtId="0" fontId="17" fillId="6" borderId="13" xfId="7" applyBorder="1" applyAlignment="1">
      <alignment horizontal="centerContinuous"/>
    </xf>
    <xf numFmtId="0" fontId="17" fillId="6" borderId="29" xfId="7" applyBorder="1" applyAlignment="1">
      <alignment horizontal="centerContinuous"/>
    </xf>
    <xf numFmtId="9" fontId="0" fillId="2" borderId="16" xfId="1" applyFont="1" applyFill="1" applyBorder="1" applyAlignment="1">
      <alignment horizontal="left"/>
    </xf>
    <xf numFmtId="0" fontId="0" fillId="2" borderId="13" xfId="0" applyFill="1" applyBorder="1"/>
    <xf numFmtId="0" fontId="0" fillId="2" borderId="1" xfId="0" applyFont="1" applyFill="1" applyBorder="1"/>
    <xf numFmtId="0" fontId="6" fillId="2" borderId="0" xfId="0" applyFont="1" applyFill="1" applyAlignment="1">
      <alignment horizontal="center"/>
    </xf>
    <xf numFmtId="0" fontId="0" fillId="2" borderId="16" xfId="0" applyFill="1" applyBorder="1"/>
    <xf numFmtId="166" fontId="0" fillId="2" borderId="26" xfId="0" applyNumberFormat="1" applyFill="1" applyBorder="1" applyAlignment="1">
      <alignment horizontal="right"/>
    </xf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/>
    <xf numFmtId="44" fontId="0" fillId="2" borderId="12" xfId="6" applyFont="1" applyFill="1" applyBorder="1"/>
    <xf numFmtId="0" fontId="6" fillId="2" borderId="0" xfId="0" applyFont="1" applyFill="1"/>
    <xf numFmtId="0" fontId="0" fillId="2" borderId="20" xfId="0" applyFill="1" applyBorder="1"/>
    <xf numFmtId="0" fontId="0" fillId="2" borderId="16" xfId="0" applyFont="1" applyFill="1" applyBorder="1"/>
    <xf numFmtId="164" fontId="0" fillId="2" borderId="26" xfId="1" applyNumberFormat="1" applyFont="1" applyFill="1" applyBorder="1" applyAlignment="1">
      <alignment horizontal="center"/>
    </xf>
    <xf numFmtId="0" fontId="0" fillId="2" borderId="19" xfId="0" applyFont="1" applyFill="1" applyBorder="1"/>
    <xf numFmtId="164" fontId="0" fillId="2" borderId="12" xfId="1" applyNumberFormat="1" applyFont="1" applyFill="1" applyBorder="1" applyAlignment="1">
      <alignment horizontal="center"/>
    </xf>
    <xf numFmtId="0" fontId="0" fillId="2" borderId="18" xfId="0" applyFont="1" applyFill="1" applyBorder="1"/>
    <xf numFmtId="0" fontId="6" fillId="2" borderId="27" xfId="0" applyFont="1" applyFill="1" applyBorder="1"/>
    <xf numFmtId="164" fontId="0" fillId="2" borderId="27" xfId="1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28" xfId="0" applyFont="1" applyFill="1" applyBorder="1"/>
    <xf numFmtId="4" fontId="0" fillId="2" borderId="29" xfId="0" applyNumberFormat="1" applyFont="1" applyFill="1" applyBorder="1"/>
    <xf numFmtId="3" fontId="6" fillId="2" borderId="0" xfId="0" applyNumberFormat="1" applyFont="1" applyFill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173" fontId="0" fillId="2" borderId="27" xfId="6" applyNumberFormat="1" applyFont="1" applyFill="1" applyBorder="1" applyAlignment="1">
      <alignment horizontal="center"/>
    </xf>
    <xf numFmtId="173" fontId="28" fillId="2" borderId="27" xfId="6" applyNumberFormat="1" applyFont="1" applyFill="1" applyBorder="1" applyAlignment="1">
      <alignment horizontal="center"/>
    </xf>
    <xf numFmtId="173" fontId="29" fillId="2" borderId="12" xfId="6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0" fontId="2" fillId="2" borderId="0" xfId="0" applyFont="1" applyFill="1"/>
    <xf numFmtId="3" fontId="2" fillId="2" borderId="0" xfId="0" applyNumberFormat="1" applyFont="1" applyFill="1" applyBorder="1"/>
    <xf numFmtId="0" fontId="0" fillId="2" borderId="28" xfId="0" quotePrefix="1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3" fontId="12" fillId="2" borderId="28" xfId="0" applyNumberFormat="1" applyFont="1" applyFill="1" applyBorder="1" applyAlignment="1">
      <alignment horizontal="left"/>
    </xf>
    <xf numFmtId="3" fontId="0" fillId="2" borderId="18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9" fontId="5" fillId="2" borderId="17" xfId="1" applyFont="1" applyFill="1" applyBorder="1" applyAlignment="1">
      <alignment horizontal="center"/>
    </xf>
    <xf numFmtId="3" fontId="18" fillId="10" borderId="30" xfId="0" applyNumberFormat="1" applyFont="1" applyFill="1" applyBorder="1" applyAlignment="1">
      <alignment vertical="center"/>
    </xf>
    <xf numFmtId="174" fontId="12" fillId="2" borderId="0" xfId="0" applyNumberFormat="1" applyFont="1" applyFill="1" applyBorder="1" applyProtection="1"/>
    <xf numFmtId="0" fontId="12" fillId="2" borderId="0" xfId="0" quotePrefix="1" applyFont="1" applyFill="1" applyBorder="1" applyProtection="1"/>
    <xf numFmtId="3" fontId="12" fillId="2" borderId="0" xfId="0" applyNumberFormat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12" fillId="11" borderId="15" xfId="0" applyFont="1" applyFill="1" applyBorder="1" applyProtection="1"/>
    <xf numFmtId="0" fontId="12" fillId="11" borderId="21" xfId="0" applyFont="1" applyFill="1" applyBorder="1" applyProtection="1"/>
    <xf numFmtId="0" fontId="12" fillId="11" borderId="14" xfId="0" applyFont="1" applyFill="1" applyBorder="1" applyProtection="1"/>
    <xf numFmtId="0" fontId="12" fillId="11" borderId="21" xfId="0" applyFont="1" applyFill="1" applyBorder="1" applyAlignment="1" applyProtection="1">
      <alignment horizontal="center"/>
    </xf>
    <xf numFmtId="46" fontId="12" fillId="2" borderId="18" xfId="0" quotePrefix="1" applyNumberFormat="1" applyFont="1" applyFill="1" applyBorder="1" applyAlignment="1" applyProtection="1">
      <alignment horizontal="center"/>
    </xf>
    <xf numFmtId="0" fontId="12" fillId="2" borderId="18" xfId="0" quotePrefix="1" applyFont="1" applyFill="1" applyBorder="1" applyAlignment="1" applyProtection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" fontId="0" fillId="2" borderId="0" xfId="0" quotePrefix="1" applyNumberForma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7" fillId="2" borderId="5" xfId="2" quotePrefix="1" applyFont="1" applyFill="1" applyBorder="1" applyAlignment="1" applyProtection="1">
      <alignment horizontal="right"/>
    </xf>
  </cellXfs>
  <cellStyles count="10">
    <cellStyle name="Bad" xfId="5" builtinId="27"/>
    <cellStyle name="Currency" xfId="6" builtinId="4"/>
    <cellStyle name="Currency 2" xfId="8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Normal 2 3" xfId="9"/>
    <cellStyle name="Percent" xfId="1" builtinId="5"/>
  </cellStyles>
  <dxfs count="10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15</xdr:row>
      <xdr:rowOff>114300</xdr:rowOff>
    </xdr:from>
    <xdr:to>
      <xdr:col>5</xdr:col>
      <xdr:colOff>371100</xdr:colOff>
      <xdr:row>16</xdr:row>
      <xdr:rowOff>114300</xdr:rowOff>
    </xdr:to>
    <xdr:cxnSp macro="">
      <xdr:nvCxnSpPr>
        <xdr:cNvPr id="3" name="Straight Connector 2"/>
        <xdr:cNvCxnSpPr/>
      </xdr:nvCxnSpPr>
      <xdr:spPr>
        <a:xfrm flipV="1">
          <a:off x="2800350" y="2990850"/>
          <a:ext cx="1476000" cy="1905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15</xdr:row>
      <xdr:rowOff>114300</xdr:rowOff>
    </xdr:from>
    <xdr:to>
      <xdr:col>7</xdr:col>
      <xdr:colOff>381000</xdr:colOff>
      <xdr:row>16</xdr:row>
      <xdr:rowOff>123825</xdr:rowOff>
    </xdr:to>
    <xdr:cxnSp macro="">
      <xdr:nvCxnSpPr>
        <xdr:cNvPr id="5" name="Straight Connector 4"/>
        <xdr:cNvCxnSpPr/>
      </xdr:nvCxnSpPr>
      <xdr:spPr>
        <a:xfrm>
          <a:off x="4276725" y="2990850"/>
          <a:ext cx="1495425" cy="2000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15</xdr:row>
      <xdr:rowOff>123825</xdr:rowOff>
    </xdr:from>
    <xdr:to>
      <xdr:col>5</xdr:col>
      <xdr:colOff>381000</xdr:colOff>
      <xdr:row>16</xdr:row>
      <xdr:rowOff>114300</xdr:rowOff>
    </xdr:to>
    <xdr:cxnSp macro="">
      <xdr:nvCxnSpPr>
        <xdr:cNvPr id="7" name="Straight Connector 6"/>
        <xdr:cNvCxnSpPr/>
      </xdr:nvCxnSpPr>
      <xdr:spPr>
        <a:xfrm>
          <a:off x="2790825" y="3000375"/>
          <a:ext cx="1495425" cy="1809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16</xdr:row>
      <xdr:rowOff>114300</xdr:rowOff>
    </xdr:from>
    <xdr:to>
      <xdr:col>7</xdr:col>
      <xdr:colOff>371475</xdr:colOff>
      <xdr:row>16</xdr:row>
      <xdr:rowOff>123825</xdr:rowOff>
    </xdr:to>
    <xdr:cxnSp macro="">
      <xdr:nvCxnSpPr>
        <xdr:cNvPr id="9" name="Straight Connector 8"/>
        <xdr:cNvCxnSpPr/>
      </xdr:nvCxnSpPr>
      <xdr:spPr>
        <a:xfrm>
          <a:off x="4276725" y="3181350"/>
          <a:ext cx="1485900" cy="95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10</xdr:row>
      <xdr:rowOff>104775</xdr:rowOff>
    </xdr:from>
    <xdr:to>
      <xdr:col>3</xdr:col>
      <xdr:colOff>295275</xdr:colOff>
      <xdr:row>10</xdr:row>
      <xdr:rowOff>104775</xdr:rowOff>
    </xdr:to>
    <xdr:cxnSp macro="">
      <xdr:nvCxnSpPr>
        <xdr:cNvPr id="11" name="Straight Connector 10"/>
        <xdr:cNvCxnSpPr/>
      </xdr:nvCxnSpPr>
      <xdr:spPr>
        <a:xfrm>
          <a:off x="2324100" y="2028825"/>
          <a:ext cx="390525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11</xdr:row>
      <xdr:rowOff>123825</xdr:rowOff>
    </xdr:from>
    <xdr:to>
      <xdr:col>3</xdr:col>
      <xdr:colOff>295275</xdr:colOff>
      <xdr:row>11</xdr:row>
      <xdr:rowOff>123825</xdr:rowOff>
    </xdr:to>
    <xdr:cxnSp macro="">
      <xdr:nvCxnSpPr>
        <xdr:cNvPr id="12" name="Straight Connector 11"/>
        <xdr:cNvCxnSpPr/>
      </xdr:nvCxnSpPr>
      <xdr:spPr>
        <a:xfrm>
          <a:off x="2324100" y="2238375"/>
          <a:ext cx="39052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>
      <selection activeCell="A7" sqref="A7"/>
    </sheetView>
  </sheetViews>
  <sheetFormatPr defaultRowHeight="15" x14ac:dyDescent="0.25"/>
  <cols>
    <col min="1" max="11" width="9.140625" style="35"/>
    <col min="12" max="12" width="7" style="35" customWidth="1"/>
    <col min="13" max="13" width="12.42578125" style="35" customWidth="1"/>
    <col min="14" max="16384" width="9.140625" style="35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35" t="s">
        <v>16</v>
      </c>
    </row>
    <row r="10" spans="1:13" x14ac:dyDescent="0.25">
      <c r="A10" s="35" t="s">
        <v>27</v>
      </c>
    </row>
    <row r="12" spans="1:13" x14ac:dyDescent="0.25">
      <c r="A12" s="35" t="s">
        <v>17</v>
      </c>
    </row>
    <row r="14" spans="1:13" x14ac:dyDescent="0.25">
      <c r="A14" s="35" t="s">
        <v>28</v>
      </c>
    </row>
    <row r="15" spans="1:13" x14ac:dyDescent="0.25">
      <c r="A15" s="35" t="s">
        <v>18</v>
      </c>
    </row>
    <row r="17" spans="1:13" x14ac:dyDescent="0.25">
      <c r="A17" s="35" t="s">
        <v>19</v>
      </c>
    </row>
    <row r="18" spans="1:13" x14ac:dyDescent="0.25">
      <c r="A18" s="35" t="s">
        <v>29</v>
      </c>
    </row>
    <row r="19" spans="1:13" x14ac:dyDescent="0.25">
      <c r="A19" s="35" t="s">
        <v>30</v>
      </c>
    </row>
    <row r="20" spans="1:13" ht="15.75" thickBot="1" x14ac:dyDescent="0.3"/>
    <row r="21" spans="1:13" ht="15.75" thickBot="1" x14ac:dyDescent="0.3">
      <c r="A21" s="35" t="s">
        <v>22</v>
      </c>
      <c r="M21" s="5"/>
    </row>
    <row r="23" spans="1:13" x14ac:dyDescent="0.25">
      <c r="A23" s="35" t="s">
        <v>31</v>
      </c>
    </row>
    <row r="25" spans="1:13" x14ac:dyDescent="0.25">
      <c r="A25" s="35" t="s">
        <v>20</v>
      </c>
    </row>
    <row r="26" spans="1:13" x14ac:dyDescent="0.25">
      <c r="A26" s="35" t="s">
        <v>21</v>
      </c>
    </row>
    <row r="27" spans="1:13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.75" x14ac:dyDescent="0.25">
      <c r="A28" s="13" t="s">
        <v>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0"/>
  <sheetViews>
    <sheetView zoomScaleNormal="100" workbookViewId="0">
      <selection activeCell="A8" sqref="A8"/>
    </sheetView>
  </sheetViews>
  <sheetFormatPr defaultRowHeight="15" x14ac:dyDescent="0.25"/>
  <cols>
    <col min="1" max="1" width="9.7109375" style="35" customWidth="1"/>
    <col min="2" max="2" width="10.42578125" style="35" customWidth="1"/>
    <col min="3" max="9" width="6.7109375" style="35" customWidth="1"/>
    <col min="10" max="10" width="14.140625" style="35" bestFit="1" customWidth="1"/>
    <col min="11" max="11" width="2.7109375" style="35" customWidth="1"/>
    <col min="12" max="12" width="12.7109375" style="35" customWidth="1"/>
    <col min="13" max="19" width="6.7109375" style="35" customWidth="1"/>
    <col min="20" max="26" width="9.140625" style="35"/>
    <col min="27" max="27" width="12.140625" style="35" bestFit="1" customWidth="1"/>
    <col min="28" max="28" width="12.7109375" style="35" customWidth="1"/>
    <col min="29" max="16384" width="9.140625" style="35"/>
  </cols>
  <sheetData>
    <row r="1" spans="1:33" ht="15.75" thickBot="1" x14ac:dyDescent="0.3">
      <c r="T1" s="211"/>
      <c r="U1" s="211"/>
      <c r="V1" s="211"/>
      <c r="W1" s="211"/>
      <c r="X1" s="211"/>
    </row>
    <row r="2" spans="1:33" ht="15" customHeight="1" thickBot="1" x14ac:dyDescent="0.3">
      <c r="L2" s="14" t="s">
        <v>25</v>
      </c>
      <c r="M2" s="28" t="str">
        <f t="array" ref="M2">IF(SUM(IF(M8:S32="",0,1))=0,"",SUM(M8:S32))</f>
        <v/>
      </c>
      <c r="O2" s="10" t="s">
        <v>14</v>
      </c>
      <c r="P2" s="6" t="str">
        <f>IF(M2="","",M2/M3)</f>
        <v/>
      </c>
      <c r="S2" s="211"/>
      <c r="T2" s="211"/>
      <c r="U2" s="211"/>
      <c r="V2" s="211"/>
      <c r="W2" s="211"/>
      <c r="X2" s="211"/>
    </row>
    <row r="3" spans="1:33" x14ac:dyDescent="0.25">
      <c r="L3" s="15" t="s">
        <v>26</v>
      </c>
      <c r="M3" s="29">
        <f>SUM(B8:B37)</f>
        <v>60</v>
      </c>
      <c r="S3" s="211"/>
      <c r="T3" s="211"/>
      <c r="U3" s="211"/>
      <c r="V3" s="211"/>
      <c r="W3" s="211"/>
      <c r="X3" s="211"/>
    </row>
    <row r="4" spans="1:33" x14ac:dyDescent="0.25">
      <c r="S4" s="211"/>
      <c r="T4" s="211"/>
      <c r="U4" s="211"/>
      <c r="V4" s="211"/>
      <c r="W4" s="211"/>
      <c r="X4" s="211"/>
    </row>
    <row r="5" spans="1:33" ht="23.25" x14ac:dyDescent="0.35">
      <c r="A5" s="11" t="s">
        <v>147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33" ht="15.75" x14ac:dyDescent="0.25">
      <c r="A6" s="1"/>
      <c r="B6" s="37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  <c r="Y6" s="211"/>
      <c r="Z6" s="211"/>
      <c r="AA6" s="211"/>
      <c r="AB6" s="211"/>
      <c r="AC6" s="211"/>
      <c r="AD6" s="211"/>
      <c r="AE6" s="211"/>
      <c r="AF6" s="211"/>
      <c r="AG6" s="211"/>
    </row>
    <row r="7" spans="1:33" x14ac:dyDescent="0.25">
      <c r="A7" s="3" t="s">
        <v>0</v>
      </c>
      <c r="B7" s="37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 s="37">
        <v>1</v>
      </c>
      <c r="B8" s="47">
        <f>SUM(C8:I8)</f>
        <v>1</v>
      </c>
      <c r="C8" s="38">
        <v>1</v>
      </c>
      <c r="D8" s="38"/>
      <c r="E8" s="38"/>
      <c r="F8" s="38"/>
      <c r="G8" s="38"/>
      <c r="H8" s="38"/>
      <c r="I8" s="38"/>
      <c r="J8" s="39" t="str">
        <f ca="1">INDIRECT("'"&amp;A8&amp;"'!B1")</f>
        <v>Incomplete</v>
      </c>
      <c r="L8" s="37">
        <f>A8</f>
        <v>1</v>
      </c>
      <c r="M8" s="40" t="str">
        <f>IF('1'!$A$8="","",'1'!$A$8)</f>
        <v/>
      </c>
      <c r="N8" s="40"/>
      <c r="O8" s="40"/>
      <c r="P8" s="40"/>
      <c r="Q8" s="40"/>
      <c r="R8" s="40"/>
      <c r="S8" s="40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37">
        <v>2</v>
      </c>
      <c r="B9" s="42">
        <f t="shared" ref="B9:B32" si="0">SUM(C9:I9)</f>
        <v>1</v>
      </c>
      <c r="C9" s="38">
        <v>1</v>
      </c>
      <c r="D9" s="38"/>
      <c r="E9" s="38"/>
      <c r="F9" s="38"/>
      <c r="G9" s="38"/>
      <c r="H9" s="38"/>
      <c r="I9" s="38"/>
      <c r="J9" s="39" t="str">
        <f t="shared" ref="J9:J26" ca="1" si="1">INDIRECT("'"&amp;A9&amp;"'!B1")</f>
        <v>Incomplete</v>
      </c>
      <c r="L9" s="37">
        <f t="shared" ref="L9:L26" si="2">A9</f>
        <v>2</v>
      </c>
      <c r="M9" s="40" t="str">
        <f>IF('2'!$A$8="","",'2'!$A$8)</f>
        <v/>
      </c>
      <c r="N9" s="40"/>
      <c r="O9" s="40"/>
      <c r="P9" s="40"/>
      <c r="Q9" s="40"/>
      <c r="R9" s="40"/>
      <c r="S9" s="40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37">
        <v>3</v>
      </c>
      <c r="B10" s="42">
        <f t="shared" si="0"/>
        <v>1</v>
      </c>
      <c r="C10" s="38">
        <v>1</v>
      </c>
      <c r="D10" s="38"/>
      <c r="E10" s="38"/>
      <c r="F10" s="38"/>
      <c r="G10" s="38"/>
      <c r="H10" s="38"/>
      <c r="I10" s="38"/>
      <c r="J10" s="39" t="str">
        <f t="shared" ca="1" si="1"/>
        <v>Incomplete</v>
      </c>
      <c r="L10" s="37">
        <f t="shared" si="2"/>
        <v>3</v>
      </c>
      <c r="M10" s="40" t="str">
        <f>IF('3'!$A$8="","",'3'!$A$8)</f>
        <v/>
      </c>
      <c r="N10" s="40"/>
      <c r="O10" s="40"/>
      <c r="P10" s="40"/>
      <c r="Q10" s="40"/>
      <c r="R10" s="40"/>
      <c r="S10" s="4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37">
        <v>4</v>
      </c>
      <c r="B11" s="42">
        <f t="shared" si="0"/>
        <v>1</v>
      </c>
      <c r="C11" s="38">
        <v>1</v>
      </c>
      <c r="D11" s="38"/>
      <c r="E11" s="38"/>
      <c r="F11" s="38"/>
      <c r="G11" s="38"/>
      <c r="H11" s="38"/>
      <c r="I11" s="38"/>
      <c r="J11" s="39" t="str">
        <f t="shared" ca="1" si="1"/>
        <v>Incomplete</v>
      </c>
      <c r="L11" s="37">
        <f t="shared" si="2"/>
        <v>4</v>
      </c>
      <c r="M11" s="40" t="str">
        <f>IF('4'!$A$8="","",'4'!$A$8)</f>
        <v/>
      </c>
      <c r="N11" s="40"/>
      <c r="O11" s="40"/>
      <c r="P11" s="40"/>
      <c r="Q11" s="40"/>
      <c r="R11" s="40"/>
      <c r="S11" s="4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37">
        <v>5</v>
      </c>
      <c r="B12" s="42">
        <f t="shared" si="0"/>
        <v>1</v>
      </c>
      <c r="C12" s="38">
        <v>1</v>
      </c>
      <c r="D12" s="38"/>
      <c r="E12" s="38"/>
      <c r="F12" s="38"/>
      <c r="G12" s="38"/>
      <c r="H12" s="38"/>
      <c r="I12" s="38"/>
      <c r="J12" s="39" t="str">
        <f t="shared" ca="1" si="1"/>
        <v>Incomplete</v>
      </c>
      <c r="L12" s="37">
        <f t="shared" si="2"/>
        <v>5</v>
      </c>
      <c r="M12" s="40" t="str">
        <f>IF('5'!$A$8="","",'5'!$A$8)</f>
        <v/>
      </c>
      <c r="N12" s="40"/>
      <c r="O12" s="40"/>
      <c r="P12" s="40"/>
      <c r="Q12" s="40"/>
      <c r="R12" s="40"/>
      <c r="S12" s="4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37">
        <v>6</v>
      </c>
      <c r="B13" s="42">
        <f t="shared" si="0"/>
        <v>1</v>
      </c>
      <c r="C13" s="38">
        <v>1</v>
      </c>
      <c r="D13" s="38"/>
      <c r="E13" s="38"/>
      <c r="F13" s="38"/>
      <c r="G13" s="38"/>
      <c r="H13" s="38"/>
      <c r="I13" s="38"/>
      <c r="J13" s="39" t="str">
        <f t="shared" ca="1" si="1"/>
        <v>Incomplete</v>
      </c>
      <c r="L13" s="37">
        <f t="shared" si="2"/>
        <v>6</v>
      </c>
      <c r="M13" s="40" t="str">
        <f>IF('6'!$A$8="","",'6'!$A$8)</f>
        <v/>
      </c>
      <c r="N13" s="40"/>
      <c r="O13" s="40"/>
      <c r="P13" s="40"/>
      <c r="Q13" s="40"/>
      <c r="R13" s="40"/>
      <c r="S13" s="4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37">
        <v>7</v>
      </c>
      <c r="B14" s="42">
        <f t="shared" si="0"/>
        <v>2.25</v>
      </c>
      <c r="C14" s="38">
        <v>0.75</v>
      </c>
      <c r="D14" s="38">
        <v>1.5</v>
      </c>
      <c r="E14" s="38"/>
      <c r="F14" s="38"/>
      <c r="G14" s="38"/>
      <c r="H14" s="38"/>
      <c r="I14" s="38"/>
      <c r="J14" s="39" t="str">
        <f t="shared" ca="1" si="1"/>
        <v>Incomplete</v>
      </c>
      <c r="L14" s="37">
        <f t="shared" si="2"/>
        <v>7</v>
      </c>
      <c r="M14" s="40" t="str">
        <f>IF('7'!$A$8="","",'7'!$A$8)</f>
        <v/>
      </c>
      <c r="N14" s="40" t="str">
        <f>IF('7'!$A$12="","",'7'!$A$12)</f>
        <v/>
      </c>
      <c r="O14" s="40" t="str">
        <f>IF('7'!$A$16="","",'7'!$A$16)</f>
        <v/>
      </c>
      <c r="P14" s="40"/>
      <c r="Q14" s="40"/>
      <c r="R14" s="40"/>
      <c r="S14" s="4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37">
        <v>8</v>
      </c>
      <c r="B15" s="42">
        <f t="shared" si="0"/>
        <v>2.5</v>
      </c>
      <c r="C15" s="38">
        <v>2</v>
      </c>
      <c r="D15" s="38">
        <v>0.5</v>
      </c>
      <c r="E15" s="38"/>
      <c r="F15" s="38"/>
      <c r="G15" s="38"/>
      <c r="H15" s="38"/>
      <c r="I15" s="38"/>
      <c r="J15" s="39" t="str">
        <f t="shared" ca="1" si="1"/>
        <v>Incomplete</v>
      </c>
      <c r="L15" s="37">
        <f t="shared" si="2"/>
        <v>8</v>
      </c>
      <c r="M15" s="40" t="str">
        <f>IF('8'!$A$8="","",'8'!$A$8)</f>
        <v/>
      </c>
      <c r="N15" s="40" t="str">
        <f>IF('8'!$A$19="","",'8'!$A$19)</f>
        <v/>
      </c>
      <c r="O15" s="40"/>
      <c r="P15" s="40"/>
      <c r="Q15" s="40"/>
      <c r="R15" s="40"/>
      <c r="S15" s="4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37">
        <v>9</v>
      </c>
      <c r="B16" s="42">
        <f t="shared" si="0"/>
        <v>2.5</v>
      </c>
      <c r="C16" s="38">
        <v>1</v>
      </c>
      <c r="D16" s="38">
        <v>1.5</v>
      </c>
      <c r="E16" s="38"/>
      <c r="F16" s="38"/>
      <c r="G16" s="38"/>
      <c r="H16" s="38"/>
      <c r="I16" s="38"/>
      <c r="J16" s="39" t="str">
        <f t="shared" ca="1" si="1"/>
        <v>Incomplete</v>
      </c>
      <c r="L16" s="37">
        <f t="shared" si="2"/>
        <v>9</v>
      </c>
      <c r="M16" s="40" t="str">
        <f>IF('9'!$A$8="","",'9'!$A$8)</f>
        <v/>
      </c>
      <c r="N16" s="40" t="str">
        <f>IF('9'!$A$13="","",'9'!$A$13)</f>
        <v/>
      </c>
      <c r="O16" s="40"/>
      <c r="P16" s="40"/>
      <c r="Q16" s="40"/>
      <c r="R16" s="40"/>
      <c r="S16" s="4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37">
        <v>10</v>
      </c>
      <c r="B17" s="42">
        <f t="shared" si="0"/>
        <v>2</v>
      </c>
      <c r="C17" s="38">
        <v>0.5</v>
      </c>
      <c r="D17" s="38">
        <v>1.5</v>
      </c>
      <c r="E17" s="38"/>
      <c r="F17" s="38"/>
      <c r="G17" s="38"/>
      <c r="H17" s="38"/>
      <c r="I17" s="38"/>
      <c r="J17" s="39" t="str">
        <f t="shared" ca="1" si="1"/>
        <v>Incomplete</v>
      </c>
      <c r="L17" s="37">
        <f t="shared" si="2"/>
        <v>10</v>
      </c>
      <c r="M17" s="40" t="str">
        <f>IF('10'!$A$8="","",'10'!$A$8)</f>
        <v/>
      </c>
      <c r="N17" s="40" t="str">
        <f>IF('10'!$A$12="","",'10'!$A$12)</f>
        <v/>
      </c>
      <c r="O17" s="40"/>
      <c r="P17" s="40"/>
      <c r="Q17" s="40"/>
      <c r="R17" s="40"/>
      <c r="S17" s="4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37">
        <v>11</v>
      </c>
      <c r="B18" s="42">
        <f t="shared" si="0"/>
        <v>3.5</v>
      </c>
      <c r="C18" s="38">
        <v>1.5</v>
      </c>
      <c r="D18" s="38">
        <v>1.5</v>
      </c>
      <c r="E18" s="38">
        <v>0.5</v>
      </c>
      <c r="F18" s="38"/>
      <c r="G18" s="38"/>
      <c r="H18" s="38"/>
      <c r="I18" s="38"/>
      <c r="J18" s="39" t="str">
        <f t="shared" ca="1" si="1"/>
        <v>Incomplete</v>
      </c>
      <c r="L18" s="37">
        <f t="shared" si="2"/>
        <v>11</v>
      </c>
      <c r="M18" s="40" t="str">
        <f>IF('11'!$A$8="","",'11'!$A$8)</f>
        <v/>
      </c>
      <c r="N18" s="40" t="str">
        <f>IF('11'!$A$12="","",'11'!$A$12)</f>
        <v/>
      </c>
      <c r="O18" s="40" t="str">
        <f>IF('11'!$A$16="","",'11'!$A$16)</f>
        <v/>
      </c>
      <c r="P18" s="40"/>
      <c r="Q18" s="40"/>
      <c r="R18" s="40"/>
      <c r="S18" s="4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37">
        <v>12</v>
      </c>
      <c r="B19" s="42">
        <f t="shared" si="0"/>
        <v>3.25</v>
      </c>
      <c r="C19" s="38">
        <v>3.25</v>
      </c>
      <c r="D19" s="38"/>
      <c r="E19" s="38"/>
      <c r="F19" s="38"/>
      <c r="G19" s="38"/>
      <c r="H19" s="38"/>
      <c r="I19" s="38"/>
      <c r="J19" s="39" t="str">
        <f t="shared" ca="1" si="1"/>
        <v>Incomplete</v>
      </c>
      <c r="L19" s="37">
        <f t="shared" si="2"/>
        <v>12</v>
      </c>
      <c r="M19" s="40" t="str">
        <f>IF('12'!$A$8="","",'12'!$A$8)</f>
        <v/>
      </c>
      <c r="N19" s="40"/>
      <c r="O19" s="40"/>
      <c r="P19" s="40"/>
      <c r="Q19" s="40"/>
      <c r="R19" s="40"/>
      <c r="S19" s="4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37">
        <v>13</v>
      </c>
      <c r="B20" s="42">
        <f t="shared" si="0"/>
        <v>3.75</v>
      </c>
      <c r="C20" s="38">
        <v>3.75</v>
      </c>
      <c r="D20" s="38"/>
      <c r="E20" s="38"/>
      <c r="F20" s="38"/>
      <c r="G20" s="38"/>
      <c r="H20" s="38"/>
      <c r="I20" s="38"/>
      <c r="J20" s="39" t="str">
        <f t="shared" ca="1" si="1"/>
        <v>Incomplete</v>
      </c>
      <c r="L20" s="37">
        <f t="shared" si="2"/>
        <v>13</v>
      </c>
      <c r="M20" s="40" t="str">
        <f>IF('13'!$A$8="","",'13'!$A$8)</f>
        <v/>
      </c>
      <c r="N20" s="40"/>
      <c r="O20" s="40"/>
      <c r="P20" s="40"/>
      <c r="Q20" s="40"/>
      <c r="R20" s="40"/>
      <c r="S20" s="4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37">
        <v>14</v>
      </c>
      <c r="B21" s="42">
        <f t="shared" si="0"/>
        <v>1</v>
      </c>
      <c r="C21" s="38">
        <v>1</v>
      </c>
      <c r="D21" s="38"/>
      <c r="E21" s="38"/>
      <c r="F21" s="38"/>
      <c r="G21" s="38"/>
      <c r="H21" s="38"/>
      <c r="I21" s="38"/>
      <c r="J21" s="39" t="str">
        <f t="shared" ca="1" si="1"/>
        <v>Incomplete</v>
      </c>
      <c r="L21" s="37">
        <f t="shared" si="2"/>
        <v>14</v>
      </c>
      <c r="M21" s="40" t="str">
        <f>IF('14'!$A$8="","",'14'!$A$8)</f>
        <v/>
      </c>
      <c r="N21" s="40"/>
      <c r="O21" s="40"/>
      <c r="P21" s="40"/>
      <c r="Q21" s="40"/>
      <c r="R21" s="40"/>
      <c r="S21" s="4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37">
        <v>15</v>
      </c>
      <c r="B22" s="42">
        <f t="shared" si="0"/>
        <v>1.25</v>
      </c>
      <c r="C22" s="38">
        <v>1.25</v>
      </c>
      <c r="D22" s="38"/>
      <c r="E22" s="38"/>
      <c r="F22" s="38"/>
      <c r="G22" s="38"/>
      <c r="H22" s="38"/>
      <c r="I22" s="38"/>
      <c r="J22" s="39" t="str">
        <f t="shared" ca="1" si="1"/>
        <v>Incomplete</v>
      </c>
      <c r="L22" s="37">
        <f t="shared" si="2"/>
        <v>15</v>
      </c>
      <c r="M22" s="40" t="str">
        <f>IF('15'!$A$8="","",'15'!$A$8)</f>
        <v/>
      </c>
      <c r="N22" s="40"/>
      <c r="O22" s="40"/>
      <c r="P22" s="40"/>
      <c r="Q22" s="40"/>
      <c r="R22" s="40"/>
      <c r="S22" s="4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37">
        <v>16</v>
      </c>
      <c r="B23" s="42">
        <f t="shared" si="0"/>
        <v>3</v>
      </c>
      <c r="C23" s="38">
        <v>1.5</v>
      </c>
      <c r="D23" s="38">
        <v>0.75</v>
      </c>
      <c r="E23" s="38">
        <v>0.75</v>
      </c>
      <c r="F23" s="38"/>
      <c r="G23" s="38"/>
      <c r="H23" s="38"/>
      <c r="I23" s="38"/>
      <c r="J23" s="39" t="str">
        <f t="shared" ca="1" si="1"/>
        <v>Incomplete</v>
      </c>
      <c r="L23" s="37">
        <f t="shared" si="2"/>
        <v>16</v>
      </c>
      <c r="M23" s="40" t="str">
        <f>IF('16'!$A$8="","",'16'!$A$8)</f>
        <v/>
      </c>
      <c r="N23" s="40" t="str">
        <f>IF('16'!$A$12="","",'16'!$A$12)</f>
        <v/>
      </c>
      <c r="O23" s="40" t="str">
        <f>IF('16'!$A$16="","",'16'!$A$16)</f>
        <v/>
      </c>
      <c r="P23" s="40" t="str">
        <f>IF('16'!$A$20="","",'16'!$A$20)</f>
        <v/>
      </c>
      <c r="Q23" s="40"/>
      <c r="R23" s="40"/>
      <c r="S23" s="4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37">
        <v>17</v>
      </c>
      <c r="B24" s="42">
        <f t="shared" si="0"/>
        <v>3.5</v>
      </c>
      <c r="C24" s="38">
        <v>0.5</v>
      </c>
      <c r="D24" s="38">
        <v>3</v>
      </c>
      <c r="E24" s="38"/>
      <c r="F24" s="38"/>
      <c r="G24" s="38"/>
      <c r="H24" s="38"/>
      <c r="I24" s="38"/>
      <c r="J24" s="39" t="str">
        <f t="shared" ca="1" si="1"/>
        <v>Incomplete</v>
      </c>
      <c r="L24" s="37">
        <f t="shared" si="2"/>
        <v>17</v>
      </c>
      <c r="M24" s="40" t="str">
        <f>IF('17'!$A$8="","",'17'!$A$8)</f>
        <v/>
      </c>
      <c r="N24" s="40" t="str">
        <f>IF('17'!$A$12="","",'17'!$A$12)</f>
        <v/>
      </c>
      <c r="O24" s="40" t="str">
        <f>IF('17'!$A$16="","",'17'!$A$16)</f>
        <v/>
      </c>
      <c r="P24" s="40" t="str">
        <f>IF('17'!$A$34="","",'17'!$A$34)</f>
        <v/>
      </c>
      <c r="Q24" s="40"/>
      <c r="R24" s="40"/>
      <c r="S24" s="4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37">
        <v>18</v>
      </c>
      <c r="B25" s="42">
        <f t="shared" si="0"/>
        <v>1</v>
      </c>
      <c r="C25" s="38">
        <v>0.5</v>
      </c>
      <c r="D25" s="38">
        <v>0.5</v>
      </c>
      <c r="E25" s="38"/>
      <c r="F25" s="38"/>
      <c r="G25" s="38"/>
      <c r="H25" s="38"/>
      <c r="I25" s="38"/>
      <c r="J25" s="39" t="str">
        <f t="shared" ca="1" si="1"/>
        <v>Incomplete</v>
      </c>
      <c r="L25" s="37">
        <f t="shared" si="2"/>
        <v>18</v>
      </c>
      <c r="M25" s="40" t="str">
        <f>IF('18'!$A$8="","",'18'!$A$8)</f>
        <v/>
      </c>
      <c r="N25" s="40" t="str">
        <f>IF('18'!$A$12="","",'18'!$A$12)</f>
        <v/>
      </c>
      <c r="O25" s="40"/>
      <c r="P25" s="40"/>
      <c r="Q25" s="40"/>
      <c r="R25" s="40"/>
      <c r="S25" s="4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37">
        <v>19</v>
      </c>
      <c r="B26" s="42">
        <f t="shared" si="0"/>
        <v>0.75</v>
      </c>
      <c r="C26" s="38">
        <v>0.75</v>
      </c>
      <c r="D26" s="38"/>
      <c r="E26" s="38"/>
      <c r="F26" s="38"/>
      <c r="G26" s="38"/>
      <c r="H26" s="38"/>
      <c r="I26" s="38"/>
      <c r="J26" s="39" t="str">
        <f t="shared" ca="1" si="1"/>
        <v>Incomplete</v>
      </c>
      <c r="L26" s="37">
        <f t="shared" si="2"/>
        <v>19</v>
      </c>
      <c r="M26" s="40" t="str">
        <f>IF('19'!$A$8="","",'19'!$A$8)</f>
        <v/>
      </c>
      <c r="N26" s="40"/>
      <c r="O26" s="40"/>
      <c r="P26" s="40"/>
      <c r="Q26" s="40"/>
      <c r="R26" s="40"/>
      <c r="S26" s="4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37">
        <v>20</v>
      </c>
      <c r="B27" s="42">
        <f t="shared" si="0"/>
        <v>2</v>
      </c>
      <c r="C27" s="38">
        <v>2</v>
      </c>
      <c r="D27" s="38"/>
      <c r="E27" s="38"/>
      <c r="F27" s="38"/>
      <c r="G27" s="38"/>
      <c r="H27" s="38"/>
      <c r="I27" s="38"/>
      <c r="J27" s="39" t="str">
        <f t="shared" ref="J27:J32" ca="1" si="3">INDIRECT("'"&amp;A27&amp;"'!B1")</f>
        <v>Incomplete</v>
      </c>
      <c r="L27" s="37">
        <f t="shared" ref="L27:L32" si="4">A27</f>
        <v>20</v>
      </c>
      <c r="M27" s="40" t="str">
        <f>IF('20'!$A$8="","",'20'!$A$8)</f>
        <v/>
      </c>
      <c r="N27" s="40"/>
      <c r="O27" s="40"/>
      <c r="P27" s="40"/>
      <c r="Q27" s="40"/>
      <c r="R27" s="40"/>
      <c r="S27" s="4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37">
        <v>21</v>
      </c>
      <c r="B28" s="42">
        <f t="shared" si="0"/>
        <v>1</v>
      </c>
      <c r="C28" s="38">
        <v>1</v>
      </c>
      <c r="D28" s="38"/>
      <c r="E28" s="38"/>
      <c r="F28" s="38"/>
      <c r="G28" s="38"/>
      <c r="H28" s="38"/>
      <c r="I28" s="38"/>
      <c r="J28" s="39" t="str">
        <f t="shared" ca="1" si="3"/>
        <v>Incomplete</v>
      </c>
      <c r="L28" s="37">
        <f t="shared" si="4"/>
        <v>21</v>
      </c>
      <c r="M28" s="40" t="str">
        <f>IF('21'!$A$8="","",'21'!$A$8)</f>
        <v/>
      </c>
      <c r="N28" s="40"/>
      <c r="O28" s="40"/>
      <c r="P28" s="40"/>
      <c r="Q28" s="40"/>
      <c r="R28" s="40"/>
      <c r="S28" s="4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37">
        <v>22</v>
      </c>
      <c r="B29" s="42">
        <f t="shared" si="0"/>
        <v>2</v>
      </c>
      <c r="C29" s="38">
        <v>0.25</v>
      </c>
      <c r="D29" s="38">
        <v>1.75</v>
      </c>
      <c r="E29" s="38"/>
      <c r="F29" s="38"/>
      <c r="G29" s="38"/>
      <c r="H29" s="38"/>
      <c r="I29" s="38"/>
      <c r="J29" s="39" t="str">
        <f t="shared" ca="1" si="3"/>
        <v>Incomplete</v>
      </c>
      <c r="L29" s="37">
        <f t="shared" si="4"/>
        <v>22</v>
      </c>
      <c r="M29" s="40" t="str">
        <f>IF('22'!$A$8="","",'22'!$A$8)</f>
        <v/>
      </c>
      <c r="N29" s="40" t="str">
        <f>IF('22'!$A$12="","",'22'!$A$12)</f>
        <v/>
      </c>
      <c r="O29" s="40"/>
      <c r="P29" s="40"/>
      <c r="Q29" s="40"/>
      <c r="R29" s="40"/>
      <c r="S29" s="4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41">
        <v>23</v>
      </c>
      <c r="B30" s="42">
        <f t="shared" si="0"/>
        <v>2.25</v>
      </c>
      <c r="C30" s="38">
        <v>2.25</v>
      </c>
      <c r="D30" s="38"/>
      <c r="E30" s="38"/>
      <c r="F30" s="38"/>
      <c r="G30" s="38"/>
      <c r="H30" s="38"/>
      <c r="I30" s="38"/>
      <c r="J30" s="39" t="str">
        <f t="shared" ca="1" si="3"/>
        <v>Incomplete</v>
      </c>
      <c r="L30" s="37">
        <f t="shared" si="4"/>
        <v>23</v>
      </c>
      <c r="M30" s="40" t="str">
        <f>IF('23'!$A$8="","",'23'!$A$8)</f>
        <v/>
      </c>
      <c r="N30" s="40"/>
      <c r="O30" s="40"/>
      <c r="P30" s="40"/>
      <c r="Q30" s="40"/>
      <c r="R30" s="40"/>
      <c r="S30" s="4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41">
        <v>24</v>
      </c>
      <c r="B31" s="42">
        <f t="shared" si="0"/>
        <v>5</v>
      </c>
      <c r="C31" s="38">
        <v>1</v>
      </c>
      <c r="D31" s="38">
        <v>4</v>
      </c>
      <c r="E31" s="38"/>
      <c r="F31" s="38"/>
      <c r="G31" s="38"/>
      <c r="H31" s="38"/>
      <c r="I31" s="38"/>
      <c r="J31" s="39" t="str">
        <f t="shared" ca="1" si="3"/>
        <v>Incomplete</v>
      </c>
      <c r="L31" s="37">
        <f t="shared" si="4"/>
        <v>24</v>
      </c>
      <c r="M31" s="40" t="str">
        <f>IF('24'!$A$8="","",'24'!$A$8)</f>
        <v/>
      </c>
      <c r="N31" s="40" t="str">
        <f>IF('24'!$A$12="","",'24'!$A$12)</f>
        <v/>
      </c>
      <c r="O31" s="40"/>
      <c r="P31" s="40"/>
      <c r="Q31" s="40"/>
      <c r="R31" s="40"/>
      <c r="S31" s="4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37">
        <v>25</v>
      </c>
      <c r="B32" s="43">
        <f t="shared" si="0"/>
        <v>1.5</v>
      </c>
      <c r="C32" s="38">
        <v>1.5</v>
      </c>
      <c r="D32" s="38"/>
      <c r="E32" s="38"/>
      <c r="F32" s="38"/>
      <c r="G32" s="38"/>
      <c r="H32" s="38"/>
      <c r="I32" s="38"/>
      <c r="J32" s="39" t="str">
        <f t="shared" ca="1" si="3"/>
        <v>Incomplete</v>
      </c>
      <c r="L32" s="37">
        <f t="shared" si="4"/>
        <v>25</v>
      </c>
      <c r="M32" s="40" t="str">
        <f>IF('25'!$A$8="","",'25'!$A$8)</f>
        <v/>
      </c>
      <c r="N32" s="40"/>
      <c r="O32" s="40"/>
      <c r="P32" s="40"/>
      <c r="Q32" s="40"/>
      <c r="R32" s="40"/>
      <c r="S32" s="4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44">
        <v>26</v>
      </c>
      <c r="B33" s="45">
        <f>SUM(C33:I33)</f>
        <v>2.75</v>
      </c>
      <c r="C33" s="46">
        <v>2.75</v>
      </c>
      <c r="D33" s="46"/>
      <c r="E33" s="46"/>
      <c r="F33" s="46"/>
      <c r="G33" s="46"/>
      <c r="H33" s="46"/>
      <c r="I33" s="38"/>
      <c r="J33" s="39" t="str">
        <f ca="1">INDIRECT("'"&amp;A33&amp;"'!B1")</f>
        <v>Incomplete</v>
      </c>
      <c r="L33" s="44">
        <v>26</v>
      </c>
      <c r="M33" s="40" t="str">
        <f>IF('26'!$A$8="","",'26'!$A$8)</f>
        <v/>
      </c>
      <c r="N33" s="40" t="str">
        <f>IF('26'!$A$12="","",'26'!$A$12)</f>
        <v/>
      </c>
      <c r="O33" s="40" t="str">
        <f>IF('26'!$A$19="","",'26'!$A$19)</f>
        <v/>
      </c>
      <c r="P33" s="40"/>
      <c r="Q33" s="40"/>
      <c r="R33" s="40"/>
      <c r="S33" s="4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44">
        <v>27</v>
      </c>
      <c r="B34" s="45">
        <f>SUM(C34:I34)</f>
        <v>1.75</v>
      </c>
      <c r="C34" s="46">
        <v>1.75</v>
      </c>
      <c r="D34" s="46"/>
      <c r="E34" s="46"/>
      <c r="F34" s="46"/>
      <c r="G34" s="46"/>
      <c r="H34" s="46"/>
      <c r="I34" s="38"/>
      <c r="J34" s="39" t="str">
        <f ca="1">INDIRECT("'"&amp;A34&amp;"'!B1")</f>
        <v>Incomplete</v>
      </c>
      <c r="L34" s="44">
        <v>27</v>
      </c>
      <c r="M34" s="40" t="str">
        <f>IF('27'!$A$8="","",'27'!$A$8)</f>
        <v/>
      </c>
      <c r="N34" s="40"/>
      <c r="O34" s="40"/>
      <c r="P34" s="40"/>
      <c r="Q34" s="40"/>
      <c r="R34" s="40"/>
      <c r="S34" s="4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44">
        <v>28</v>
      </c>
      <c r="B35" s="45">
        <f>SUM(C35:I35)</f>
        <v>1</v>
      </c>
      <c r="C35" s="46">
        <v>0.5</v>
      </c>
      <c r="D35" s="46">
        <v>0.5</v>
      </c>
      <c r="E35" s="46"/>
      <c r="F35" s="46"/>
      <c r="G35" s="46"/>
      <c r="H35" s="46"/>
      <c r="I35" s="38"/>
      <c r="J35" s="39" t="str">
        <f ca="1">INDIRECT("'"&amp;A35&amp;"'!B1")</f>
        <v>Incomplete</v>
      </c>
      <c r="L35" s="44">
        <v>28</v>
      </c>
      <c r="M35" s="40" t="str">
        <f>IF('28'!$A$8="","",'28'!$A$8)</f>
        <v/>
      </c>
      <c r="N35" s="40" t="str">
        <f>IF('28'!$A$23="","",'28'!$A$23)</f>
        <v/>
      </c>
      <c r="O35" s="40"/>
      <c r="P35" s="40"/>
      <c r="Q35" s="40"/>
      <c r="R35" s="40"/>
      <c r="S35" s="4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44">
        <v>29</v>
      </c>
      <c r="B36" s="45">
        <f>SUM(C36:I36)</f>
        <v>2</v>
      </c>
      <c r="C36" s="46">
        <v>0.75</v>
      </c>
      <c r="D36" s="46">
        <v>1</v>
      </c>
      <c r="E36" s="46">
        <v>0.25</v>
      </c>
      <c r="F36" s="46"/>
      <c r="G36" s="46"/>
      <c r="H36" s="46"/>
      <c r="I36" s="38"/>
      <c r="J36" s="39" t="str">
        <f ca="1">INDIRECT("'"&amp;A36&amp;"'!B1")</f>
        <v>Incomplete</v>
      </c>
      <c r="L36" s="44">
        <v>29</v>
      </c>
      <c r="M36" s="40" t="str">
        <f>IF('29'!$A$8="","",'29'!$A$8)</f>
        <v/>
      </c>
      <c r="N36" s="40" t="str">
        <f>IF('29'!$A$12="","",'29'!$A$12)</f>
        <v/>
      </c>
      <c r="O36" s="40" t="str">
        <f>IF('29'!$A$16="","",'29'!$A$16)</f>
        <v/>
      </c>
      <c r="P36" s="40"/>
      <c r="Q36" s="40"/>
      <c r="R36" s="40"/>
      <c r="S36" s="4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44">
        <v>30</v>
      </c>
      <c r="B37" s="48">
        <f>SUM(C37:I37)</f>
        <v>2.5</v>
      </c>
      <c r="C37" s="46">
        <v>0.75</v>
      </c>
      <c r="D37" s="46">
        <v>1.75</v>
      </c>
      <c r="E37" s="46"/>
      <c r="F37" s="46"/>
      <c r="G37" s="46"/>
      <c r="H37" s="46"/>
      <c r="I37" s="38"/>
      <c r="J37" s="39" t="str">
        <f ca="1">INDIRECT("'"&amp;A37&amp;"'!B1")</f>
        <v>Incomplete</v>
      </c>
      <c r="L37" s="44">
        <v>30</v>
      </c>
      <c r="M37" s="40" t="str">
        <f>IF('30'!$A$8="","",'30'!$A$8)</f>
        <v/>
      </c>
      <c r="N37" s="40" t="str">
        <f>IF('30'!$A$12="","",'30'!$A$12)</f>
        <v/>
      </c>
      <c r="O37" s="40"/>
      <c r="P37" s="40"/>
      <c r="Q37" s="40"/>
      <c r="R37" s="40"/>
      <c r="S37" s="4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0:33" x14ac:dyDescent="0.25"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20:33" x14ac:dyDescent="0.25"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</sheetData>
  <mergeCells count="1">
    <mergeCell ref="B6:B7"/>
  </mergeCells>
  <conditionalFormatting sqref="J8:J37">
    <cfRule type="cellIs" dxfId="102" priority="217" operator="equal">
      <formula>"Finished"</formula>
    </cfRule>
    <cfRule type="cellIs" dxfId="101" priority="218" operator="equal">
      <formula>"Flag for Review"</formula>
    </cfRule>
    <cfRule type="cellIs" dxfId="100" priority="219" operator="equal">
      <formula>"Incomplete"</formula>
    </cfRule>
  </conditionalFormatting>
  <conditionalFormatting sqref="P2">
    <cfRule type="expression" dxfId="99" priority="56">
      <formula>LEN(P2)=0</formula>
    </cfRule>
    <cfRule type="cellIs" dxfId="98" priority="214" operator="greaterThanOrEqual">
      <formula>0.75</formula>
    </cfRule>
    <cfRule type="cellIs" dxfId="97" priority="215" operator="greaterThanOrEqual">
      <formula>0.65</formula>
    </cfRule>
    <cfRule type="cellIs" dxfId="96" priority="216" operator="greaterThanOrEqual">
      <formula>0</formula>
    </cfRule>
  </conditionalFormatting>
  <conditionalFormatting sqref="C8:I32 I32:I37 C10:H37">
    <cfRule type="containsBlanks" dxfId="95" priority="220">
      <formula>LEN(TRIM(C8))=0</formula>
    </cfRule>
  </conditionalFormatting>
  <conditionalFormatting sqref="M8:S37">
    <cfRule type="expression" dxfId="94" priority="29">
      <formula>C8=""</formula>
    </cfRule>
    <cfRule type="expression" dxfId="93" priority="30">
      <formula>M8/C8&gt;=0.75</formula>
    </cfRule>
    <cfRule type="expression" dxfId="92" priority="31">
      <formula>M8/C8&gt;=0.65</formula>
    </cfRule>
    <cfRule type="expression" dxfId="91" priority="3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Grid'!B:B,MATCH('1'!A1,'Point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148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149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150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151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152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90" priority="1" operator="equal">
      <formula>"Incomplete"</formula>
    </cfRule>
    <cfRule type="cellIs" dxfId="89" priority="2" operator="equal">
      <formula>"Flag for Review"</formula>
    </cfRule>
    <cfRule type="cellIs" dxfId="8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2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153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154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155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156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125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7" priority="1" operator="equal">
      <formula>"Incomplete"</formula>
    </cfRule>
    <cfRule type="cellIs" dxfId="86" priority="2" operator="equal">
      <formula>"Flag for Review"</formula>
    </cfRule>
    <cfRule type="cellIs" dxfId="8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3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157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158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159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160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161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4" priority="1" operator="equal">
      <formula>"Incomplete"</formula>
    </cfRule>
    <cfRule type="cellIs" dxfId="83" priority="2" operator="equal">
      <formula>"Flag for Review"</formula>
    </cfRule>
    <cfRule type="cellIs" dxfId="8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4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33</v>
      </c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162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34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34"/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33" t="s">
        <v>35</v>
      </c>
      <c r="C11" s="17" t="s">
        <v>163</v>
      </c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33"/>
      <c r="C12" s="17" t="s">
        <v>164</v>
      </c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33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33" t="s">
        <v>34</v>
      </c>
      <c r="C14" s="17" t="s">
        <v>165</v>
      </c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33"/>
      <c r="C15" s="17" t="s">
        <v>166</v>
      </c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33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33" t="s">
        <v>36</v>
      </c>
      <c r="C17" s="17" t="s">
        <v>167</v>
      </c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33"/>
      <c r="C18" s="17" t="s">
        <v>168</v>
      </c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33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33" t="s">
        <v>37</v>
      </c>
      <c r="C20" s="17" t="s">
        <v>169</v>
      </c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33"/>
      <c r="C21" s="17" t="s">
        <v>170</v>
      </c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33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33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33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33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33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81" priority="1" operator="equal">
      <formula>"Incomplete"</formula>
    </cfRule>
    <cfRule type="cellIs" dxfId="80" priority="2" operator="equal">
      <formula>"Flag for Review"</formula>
    </cfRule>
    <cfRule type="cellIs" dxfId="7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7" x14ac:dyDescent="0.25">
      <c r="A1" s="7">
        <v>5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70" t="s">
        <v>174</v>
      </c>
      <c r="C6" s="70"/>
      <c r="D6" s="64"/>
      <c r="E6" s="196">
        <v>2022</v>
      </c>
      <c r="F6" s="110" t="s">
        <v>171</v>
      </c>
      <c r="G6" s="194" t="s">
        <v>172</v>
      </c>
      <c r="H6" s="195"/>
      <c r="I6" s="70"/>
      <c r="J6" s="70" t="s">
        <v>173</v>
      </c>
      <c r="K6" s="70"/>
      <c r="L6" s="70"/>
      <c r="M6" s="18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34" t="s">
        <v>32</v>
      </c>
      <c r="C8" s="51"/>
      <c r="D8" s="27"/>
      <c r="E8" s="27"/>
      <c r="F8" s="27"/>
      <c r="G8" s="27"/>
      <c r="H8" s="27"/>
      <c r="I8" s="27"/>
      <c r="J8" s="27"/>
      <c r="K8" s="27"/>
      <c r="L8" s="27"/>
      <c r="M8" s="1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185" t="s">
        <v>192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64"/>
      <c r="C12" s="83"/>
      <c r="D12" s="83" t="s">
        <v>175</v>
      </c>
      <c r="E12" s="83"/>
      <c r="F12" s="83" t="s">
        <v>176</v>
      </c>
      <c r="G12" s="83"/>
      <c r="H12" s="83" t="s">
        <v>177</v>
      </c>
      <c r="I12" s="83"/>
      <c r="J12" s="83" t="s">
        <v>121</v>
      </c>
      <c r="K12" s="85"/>
      <c r="L12" s="17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64"/>
      <c r="C13" s="184" t="s">
        <v>122</v>
      </c>
      <c r="D13" s="191" t="s">
        <v>178</v>
      </c>
      <c r="E13" s="191"/>
      <c r="F13" s="191" t="s">
        <v>178</v>
      </c>
      <c r="G13" s="191"/>
      <c r="H13" s="191" t="s">
        <v>81</v>
      </c>
      <c r="I13" s="191"/>
      <c r="J13" s="191" t="s">
        <v>179</v>
      </c>
      <c r="K13" s="187"/>
      <c r="L13" s="17"/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64"/>
      <c r="C14" s="188" t="s">
        <v>71</v>
      </c>
      <c r="D14" s="121" t="s">
        <v>180</v>
      </c>
      <c r="E14" s="70"/>
      <c r="F14" s="70" t="s">
        <v>181</v>
      </c>
      <c r="G14" s="70"/>
      <c r="H14" s="70">
        <v>0</v>
      </c>
      <c r="I14" s="70"/>
      <c r="J14" s="70">
        <v>297</v>
      </c>
      <c r="K14" s="85"/>
      <c r="L14" s="17"/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64"/>
      <c r="C15" s="184" t="s">
        <v>71</v>
      </c>
      <c r="D15" s="77" t="s">
        <v>180</v>
      </c>
      <c r="E15" s="77"/>
      <c r="F15" s="77" t="s">
        <v>182</v>
      </c>
      <c r="G15" s="77"/>
      <c r="H15" s="77">
        <v>300</v>
      </c>
      <c r="I15" s="77"/>
      <c r="J15" s="77">
        <v>0</v>
      </c>
      <c r="K15" s="187"/>
      <c r="L15" s="17"/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64"/>
      <c r="C16" s="189" t="s">
        <v>72</v>
      </c>
      <c r="D16" s="190" t="s">
        <v>183</v>
      </c>
      <c r="E16" s="70"/>
      <c r="F16" s="70" t="s">
        <v>184</v>
      </c>
      <c r="G16" s="70"/>
      <c r="H16" s="186">
        <v>512</v>
      </c>
      <c r="I16" s="70"/>
      <c r="J16" s="186">
        <v>588</v>
      </c>
      <c r="K16" s="70"/>
      <c r="L16" s="17"/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64"/>
      <c r="C17" s="189" t="s">
        <v>72</v>
      </c>
      <c r="D17" s="70" t="s">
        <v>183</v>
      </c>
      <c r="E17" s="70"/>
      <c r="F17" s="70" t="s">
        <v>185</v>
      </c>
      <c r="G17" s="70"/>
      <c r="H17" s="186">
        <v>194</v>
      </c>
      <c r="I17" s="70"/>
      <c r="J17" s="186">
        <v>403</v>
      </c>
      <c r="K17" s="70"/>
      <c r="L17" s="17"/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64"/>
      <c r="C18" s="189" t="s">
        <v>72</v>
      </c>
      <c r="D18" s="70" t="s">
        <v>183</v>
      </c>
      <c r="E18" s="70"/>
      <c r="F18" s="70" t="s">
        <v>186</v>
      </c>
      <c r="G18" s="70"/>
      <c r="H18" s="186">
        <v>56</v>
      </c>
      <c r="I18" s="70"/>
      <c r="J18" s="186">
        <v>338</v>
      </c>
      <c r="K18" s="70"/>
      <c r="L18" s="17"/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64"/>
      <c r="C19" s="192" t="s">
        <v>72</v>
      </c>
      <c r="D19" s="77" t="s">
        <v>183</v>
      </c>
      <c r="E19" s="77"/>
      <c r="F19" s="77" t="s">
        <v>187</v>
      </c>
      <c r="G19" s="77"/>
      <c r="H19" s="193">
        <v>19</v>
      </c>
      <c r="I19" s="77"/>
      <c r="J19" s="193">
        <v>320</v>
      </c>
      <c r="K19" s="77"/>
      <c r="L19" s="17"/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64"/>
      <c r="C20" s="189" t="s">
        <v>73</v>
      </c>
      <c r="D20" s="190" t="s">
        <v>188</v>
      </c>
      <c r="E20" s="70"/>
      <c r="F20" s="70" t="s">
        <v>189</v>
      </c>
      <c r="G20" s="70"/>
      <c r="H20" s="186">
        <v>728</v>
      </c>
      <c r="I20" s="70"/>
      <c r="J20" s="186">
        <v>672</v>
      </c>
      <c r="K20" s="70"/>
      <c r="L20" s="17"/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5"/>
      <c r="B21" s="64"/>
      <c r="C21" s="189" t="s">
        <v>73</v>
      </c>
      <c r="D21" s="70" t="s">
        <v>188</v>
      </c>
      <c r="E21" s="70"/>
      <c r="F21" s="70" t="s">
        <v>190</v>
      </c>
      <c r="G21" s="70"/>
      <c r="H21" s="186">
        <v>91</v>
      </c>
      <c r="I21" s="70"/>
      <c r="J21" s="186">
        <v>826</v>
      </c>
      <c r="K21" s="70"/>
      <c r="L21" s="17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5"/>
      <c r="B22" s="64"/>
      <c r="C22" s="189" t="s">
        <v>73</v>
      </c>
      <c r="D22" s="70" t="s">
        <v>188</v>
      </c>
      <c r="E22" s="70"/>
      <c r="F22" s="70" t="s">
        <v>191</v>
      </c>
      <c r="G22" s="70"/>
      <c r="H22" s="186">
        <v>581</v>
      </c>
      <c r="I22" s="70"/>
      <c r="J22" s="186">
        <v>0</v>
      </c>
      <c r="K22" s="70"/>
      <c r="L22" s="17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0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N32" s="30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ht="15" customHeight="1" x14ac:dyDescent="0.25">
      <c r="N33" s="30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ht="15" customHeight="1" x14ac:dyDescent="0.25">
      <c r="B34" s="21" t="s">
        <v>39</v>
      </c>
      <c r="C34" s="21">
        <v>9</v>
      </c>
      <c r="N34" s="30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ht="15" customHeight="1" x14ac:dyDescent="0.25">
      <c r="B35" s="21" t="s">
        <v>40</v>
      </c>
      <c r="C35" s="21">
        <v>100</v>
      </c>
      <c r="N35" s="30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ht="15" customHeight="1" x14ac:dyDescent="0.25">
      <c r="B36" s="21" t="s">
        <v>41</v>
      </c>
      <c r="C36" s="49">
        <v>53100</v>
      </c>
      <c r="N36" s="30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ht="15" customHeight="1" x14ac:dyDescent="0.25">
      <c r="B37" s="21" t="s">
        <v>42</v>
      </c>
      <c r="C37" s="49">
        <v>73800</v>
      </c>
      <c r="N37" s="30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ht="15" customHeight="1" x14ac:dyDescent="0.25">
      <c r="B38" s="21" t="s">
        <v>43</v>
      </c>
      <c r="C38" s="49">
        <v>90000</v>
      </c>
      <c r="N38" s="30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ht="15" customHeight="1" x14ac:dyDescent="0.25">
      <c r="B39" s="21" t="s">
        <v>44</v>
      </c>
      <c r="C39" s="49">
        <v>14300</v>
      </c>
      <c r="N39" s="30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15" customHeight="1" x14ac:dyDescent="0.25">
      <c r="B40" s="21" t="s">
        <v>45</v>
      </c>
      <c r="C40" s="49">
        <v>8100</v>
      </c>
      <c r="N40" s="3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15" customHeight="1" x14ac:dyDescent="0.25">
      <c r="B41" s="21" t="s">
        <v>46</v>
      </c>
      <c r="C41" s="49">
        <v>2950</v>
      </c>
      <c r="N41" s="30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ht="15" customHeight="1" x14ac:dyDescent="0.25">
      <c r="B42" s="21" t="s">
        <v>47</v>
      </c>
      <c r="C42" s="21">
        <v>56</v>
      </c>
      <c r="N42" s="30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ht="15" customHeight="1" x14ac:dyDescent="0.25">
      <c r="B43" s="21" t="s">
        <v>48</v>
      </c>
      <c r="C43" s="21">
        <v>100</v>
      </c>
      <c r="N43" s="30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7" ht="15" customHeight="1" x14ac:dyDescent="0.25">
      <c r="B44" s="21" t="s">
        <v>49</v>
      </c>
      <c r="C44" s="21">
        <v>101</v>
      </c>
      <c r="N44" s="30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7" ht="15" customHeight="1" x14ac:dyDescent="0.25">
      <c r="B45" s="21" t="s">
        <v>50</v>
      </c>
      <c r="C45" s="21">
        <v>150</v>
      </c>
      <c r="N45" s="30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L1:M1"/>
  </mergeCells>
  <conditionalFormatting sqref="B1">
    <cfRule type="cellIs" dxfId="78" priority="2" operator="equal">
      <formula>"Incomplete"</formula>
    </cfRule>
    <cfRule type="cellIs" dxfId="77" priority="3" operator="equal">
      <formula>"Flag for Review"</formula>
    </cfRule>
    <cfRule type="cellIs" dxfId="76" priority="4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9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6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</v>
      </c>
      <c r="B4" s="17" t="s">
        <v>38</v>
      </c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196</v>
      </c>
      <c r="C6" s="17"/>
      <c r="D6" s="17"/>
      <c r="E6" s="17"/>
      <c r="F6" s="17"/>
      <c r="G6" s="210" t="s">
        <v>80</v>
      </c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34" t="s">
        <v>32</v>
      </c>
      <c r="C8" s="50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 t="s">
        <v>197</v>
      </c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62" t="s">
        <v>195</v>
      </c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ht="15" customHeight="1" x14ac:dyDescent="0.25">
      <c r="A12" s="25"/>
      <c r="B12" s="17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ht="15" customHeight="1" x14ac:dyDescent="0.25">
      <c r="A13" s="25"/>
      <c r="B13" s="200" t="s">
        <v>83</v>
      </c>
      <c r="C13" s="197" t="s">
        <v>88</v>
      </c>
      <c r="D13" s="199"/>
      <c r="E13" s="199" t="s">
        <v>85</v>
      </c>
      <c r="F13" s="199"/>
      <c r="G13" s="199"/>
      <c r="H13" s="54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ht="15" customHeight="1" x14ac:dyDescent="0.25">
      <c r="A14" s="25"/>
      <c r="B14" s="198" t="s">
        <v>55</v>
      </c>
      <c r="C14" s="129">
        <v>12</v>
      </c>
      <c r="D14" s="129">
        <v>24</v>
      </c>
      <c r="E14" s="129">
        <v>36</v>
      </c>
      <c r="F14" s="129">
        <v>48</v>
      </c>
      <c r="G14" s="129">
        <v>60</v>
      </c>
      <c r="H14" s="201">
        <v>72</v>
      </c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ht="15" customHeight="1" x14ac:dyDescent="0.25">
      <c r="A15" s="25"/>
      <c r="B15" s="203">
        <v>2020</v>
      </c>
      <c r="C15" s="204">
        <v>2160</v>
      </c>
      <c r="D15" s="204">
        <v>2880</v>
      </c>
      <c r="E15" s="204">
        <v>3600</v>
      </c>
      <c r="F15" s="204">
        <v>3960</v>
      </c>
      <c r="G15" s="204">
        <v>4320</v>
      </c>
      <c r="H15" s="205">
        <v>4320</v>
      </c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ht="15" customHeight="1" x14ac:dyDescent="0.25">
      <c r="A16" s="25"/>
      <c r="B16" s="203">
        <v>2021</v>
      </c>
      <c r="C16" s="204">
        <v>2160</v>
      </c>
      <c r="D16" s="204">
        <v>2880</v>
      </c>
      <c r="E16" s="204">
        <v>3600</v>
      </c>
      <c r="F16" s="204">
        <v>3960</v>
      </c>
      <c r="G16" s="204">
        <v>4320</v>
      </c>
      <c r="H16" s="205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ht="15" customHeight="1" x14ac:dyDescent="0.25">
      <c r="A17" s="25"/>
      <c r="B17" s="203">
        <v>2022</v>
      </c>
      <c r="C17" s="204">
        <v>2160</v>
      </c>
      <c r="D17" s="204">
        <v>2880</v>
      </c>
      <c r="E17" s="204">
        <v>3600</v>
      </c>
      <c r="F17" s="204">
        <v>3960</v>
      </c>
      <c r="G17" s="204"/>
      <c r="H17" s="205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203">
        <v>2023</v>
      </c>
      <c r="C18" s="204">
        <v>2160</v>
      </c>
      <c r="D18" s="204">
        <v>2880</v>
      </c>
      <c r="E18" s="204">
        <v>3600</v>
      </c>
      <c r="F18" s="204"/>
      <c r="G18" s="204"/>
      <c r="H18" s="205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203">
        <v>2024</v>
      </c>
      <c r="C19" s="204">
        <v>2160</v>
      </c>
      <c r="D19" s="204">
        <v>2880</v>
      </c>
      <c r="E19" s="204"/>
      <c r="F19" s="204"/>
      <c r="G19" s="204"/>
      <c r="H19" s="205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206">
        <v>2025</v>
      </c>
      <c r="C20" s="207">
        <v>2160</v>
      </c>
      <c r="D20" s="207"/>
      <c r="E20" s="207"/>
      <c r="F20" s="207"/>
      <c r="G20" s="207"/>
      <c r="H20" s="208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 t="s">
        <v>193</v>
      </c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 t="s">
        <v>194</v>
      </c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62" t="s">
        <v>195</v>
      </c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200" t="s">
        <v>83</v>
      </c>
      <c r="C26" s="197" t="s">
        <v>88</v>
      </c>
      <c r="D26" s="199"/>
      <c r="E26" s="199" t="s">
        <v>85</v>
      </c>
      <c r="F26" s="199"/>
      <c r="G26" s="199"/>
      <c r="H26" s="54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98" t="s">
        <v>55</v>
      </c>
      <c r="C27" s="129">
        <v>12</v>
      </c>
      <c r="D27" s="129">
        <v>24</v>
      </c>
      <c r="E27" s="129">
        <v>36</v>
      </c>
      <c r="F27" s="129">
        <v>48</v>
      </c>
      <c r="G27" s="129">
        <v>60</v>
      </c>
      <c r="H27" s="201">
        <v>72</v>
      </c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203">
        <v>2020</v>
      </c>
      <c r="C28" s="204">
        <v>2160</v>
      </c>
      <c r="D28" s="204">
        <v>2880</v>
      </c>
      <c r="E28" s="204">
        <v>3600</v>
      </c>
      <c r="F28" s="209" t="s">
        <v>80</v>
      </c>
      <c r="G28" s="204">
        <v>4356</v>
      </c>
      <c r="H28" s="205">
        <v>4320</v>
      </c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5"/>
      <c r="B29" s="203">
        <v>2021</v>
      </c>
      <c r="C29" s="204">
        <v>2160</v>
      </c>
      <c r="D29" s="204">
        <v>2880</v>
      </c>
      <c r="E29" s="204">
        <v>3672</v>
      </c>
      <c r="F29" s="204">
        <v>3996</v>
      </c>
      <c r="G29" s="204">
        <v>4356</v>
      </c>
      <c r="H29" s="205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x14ac:dyDescent="0.25">
      <c r="A30" s="25"/>
      <c r="B30" s="203">
        <v>2022</v>
      </c>
      <c r="C30" s="204">
        <v>2160</v>
      </c>
      <c r="D30" s="204">
        <v>2952</v>
      </c>
      <c r="E30" s="204">
        <v>3672</v>
      </c>
      <c r="F30" s="204">
        <v>3996</v>
      </c>
      <c r="G30" s="204"/>
      <c r="H30" s="205"/>
      <c r="I30" s="18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A31" s="25"/>
      <c r="B31" s="203">
        <v>2023</v>
      </c>
      <c r="C31" s="204">
        <v>2304</v>
      </c>
      <c r="D31" s="204">
        <v>2988</v>
      </c>
      <c r="E31" s="204">
        <v>3672</v>
      </c>
      <c r="F31" s="204"/>
      <c r="G31" s="204"/>
      <c r="H31" s="205"/>
      <c r="I31" s="18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A32" s="25"/>
      <c r="B32" s="203">
        <v>2024</v>
      </c>
      <c r="C32" s="204">
        <v>2304</v>
      </c>
      <c r="D32" s="204">
        <v>2988</v>
      </c>
      <c r="E32" s="204"/>
      <c r="F32" s="204"/>
      <c r="G32" s="204"/>
      <c r="H32" s="205"/>
      <c r="I32" s="18"/>
      <c r="J32" s="30"/>
      <c r="K32"/>
      <c r="L32"/>
      <c r="M32"/>
      <c r="N32"/>
      <c r="O32"/>
      <c r="P32"/>
      <c r="Q32"/>
      <c r="R32"/>
      <c r="S32"/>
      <c r="T32"/>
      <c r="U32"/>
    </row>
    <row r="33" spans="1:21" ht="15" customHeight="1" x14ac:dyDescent="0.25">
      <c r="A33" s="25"/>
      <c r="B33" s="206">
        <v>2025</v>
      </c>
      <c r="C33" s="207">
        <v>2304</v>
      </c>
      <c r="D33" s="207"/>
      <c r="E33" s="207"/>
      <c r="F33" s="207"/>
      <c r="G33" s="207"/>
      <c r="H33" s="208"/>
      <c r="I33" s="18"/>
      <c r="J33" s="30"/>
      <c r="K33"/>
      <c r="L33"/>
      <c r="M33"/>
      <c r="N33"/>
      <c r="O33"/>
      <c r="P33"/>
      <c r="Q33"/>
      <c r="R33"/>
      <c r="S33"/>
      <c r="T33"/>
      <c r="U33"/>
    </row>
    <row r="34" spans="1:21" ht="15" customHeight="1" x14ac:dyDescent="0.25">
      <c r="A34" s="25"/>
      <c r="B34" s="17"/>
      <c r="C34" s="17"/>
      <c r="D34" s="17"/>
      <c r="E34" s="17"/>
      <c r="F34" s="17"/>
      <c r="G34" s="17"/>
      <c r="H34" s="17"/>
      <c r="I34" s="18"/>
      <c r="J34" s="30"/>
      <c r="K34"/>
      <c r="L34"/>
      <c r="M34"/>
      <c r="N34"/>
      <c r="O34"/>
      <c r="P34"/>
      <c r="Q34"/>
      <c r="R34"/>
      <c r="S34"/>
      <c r="T34"/>
      <c r="U34"/>
    </row>
    <row r="35" spans="1:21" ht="15" customHeight="1" x14ac:dyDescent="0.25">
      <c r="A35" s="25"/>
      <c r="B35" s="17"/>
      <c r="C35" s="17"/>
      <c r="D35" s="17"/>
      <c r="E35" s="17"/>
      <c r="F35" s="17"/>
      <c r="G35" s="17"/>
      <c r="H35" s="17"/>
      <c r="I35" s="18"/>
      <c r="J35" s="30"/>
      <c r="K35"/>
      <c r="L35"/>
      <c r="M35"/>
      <c r="N35"/>
      <c r="O35"/>
      <c r="P35"/>
      <c r="Q35"/>
      <c r="R35"/>
      <c r="S35"/>
      <c r="T35"/>
      <c r="U35"/>
    </row>
    <row r="36" spans="1:21" ht="15" customHeight="1" x14ac:dyDescent="0.25">
      <c r="A36" s="25"/>
      <c r="B36" s="17"/>
      <c r="C36" s="17"/>
      <c r="D36" s="17"/>
      <c r="E36" s="17"/>
      <c r="F36" s="17"/>
      <c r="G36" s="17"/>
      <c r="H36" s="17"/>
      <c r="I36" s="18"/>
      <c r="J36" s="30"/>
      <c r="K36"/>
      <c r="L36"/>
      <c r="M36"/>
      <c r="N36"/>
      <c r="O36"/>
      <c r="P36"/>
      <c r="Q36"/>
      <c r="R36"/>
      <c r="S36"/>
      <c r="T36"/>
      <c r="U36"/>
    </row>
    <row r="37" spans="1:21" ht="15" customHeight="1" x14ac:dyDescent="0.25">
      <c r="A37" s="22"/>
      <c r="B37" s="17"/>
      <c r="C37" s="17"/>
      <c r="D37" s="17"/>
      <c r="E37" s="17"/>
      <c r="F37" s="17"/>
      <c r="G37" s="17"/>
      <c r="H37" s="17"/>
      <c r="I37" s="18"/>
      <c r="J37" s="30"/>
      <c r="K37"/>
      <c r="L37"/>
      <c r="M37"/>
      <c r="N37"/>
      <c r="O37"/>
      <c r="P37"/>
      <c r="Q37"/>
      <c r="R37"/>
      <c r="S37"/>
      <c r="T37"/>
      <c r="U37"/>
    </row>
    <row r="38" spans="1:21" ht="15" customHeight="1" thickBot="1" x14ac:dyDescent="0.3">
      <c r="A38" s="24"/>
      <c r="B38" s="31"/>
      <c r="C38" s="31"/>
      <c r="D38" s="31"/>
      <c r="E38" s="31"/>
      <c r="F38" s="31"/>
      <c r="G38" s="31"/>
      <c r="H38" s="31"/>
      <c r="I38" s="32"/>
      <c r="J38" s="30"/>
      <c r="K38"/>
      <c r="L38"/>
      <c r="M38"/>
      <c r="N38"/>
      <c r="O38"/>
      <c r="P38"/>
      <c r="Q38"/>
      <c r="R38"/>
      <c r="S38"/>
      <c r="T38"/>
      <c r="U38"/>
    </row>
    <row r="39" spans="1:21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1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1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1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1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1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1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1:21" ht="15" customHeight="1" x14ac:dyDescent="0.25">
      <c r="J46" s="30"/>
      <c r="K46"/>
      <c r="L46"/>
      <c r="M46"/>
      <c r="N46"/>
      <c r="O46"/>
      <c r="P46"/>
      <c r="Q46"/>
      <c r="R46"/>
      <c r="S46"/>
      <c r="T46"/>
      <c r="U46"/>
    </row>
    <row r="47" spans="1:21" ht="15" customHeight="1" x14ac:dyDescent="0.25">
      <c r="J47" s="30"/>
      <c r="K47"/>
      <c r="L47"/>
      <c r="M47"/>
      <c r="N47"/>
      <c r="O47"/>
      <c r="P47"/>
      <c r="Q47"/>
      <c r="R47"/>
      <c r="S47"/>
      <c r="T47"/>
      <c r="U47"/>
    </row>
    <row r="48" spans="1:21" ht="15" customHeight="1" x14ac:dyDescent="0.25"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  <row r="102" spans="2:2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</row>
    <row r="103" spans="2:2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</row>
    <row r="104" spans="2:2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</row>
    <row r="105" spans="2:2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</row>
    <row r="106" spans="2:2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</row>
    <row r="107" spans="2:2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</row>
    <row r="108" spans="2:2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</row>
    <row r="109" spans="2:2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9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7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113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0.75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 t="s">
        <v>3</v>
      </c>
      <c r="B10" s="17" t="s">
        <v>198</v>
      </c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Grid'!$C$8:$I$54,MATCH($A$1,'Point Grid'!$A$8:$A$54,0),MATCH(A10,'Point Grid'!$C$7:$I$7,0))</f>
        <v>1.5</v>
      </c>
      <c r="B11" s="17" t="s">
        <v>114</v>
      </c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17"/>
      <c r="C12" s="27"/>
      <c r="D12" s="27"/>
      <c r="E12" s="27"/>
      <c r="F12" s="27"/>
      <c r="G12" s="27"/>
      <c r="H12" s="2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27"/>
      <c r="D13" s="27"/>
      <c r="E13" s="27"/>
      <c r="F13" s="27"/>
      <c r="G13" s="27"/>
      <c r="H13" s="2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2"/>
      <c r="B14" s="17"/>
      <c r="C14" s="17"/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2"/>
      <c r="B15" s="17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2"/>
      <c r="B16" s="17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ht="15.75" thickBot="1" x14ac:dyDescent="0.3">
      <c r="A17" s="24"/>
      <c r="B17" s="31"/>
      <c r="C17" s="31"/>
      <c r="D17" s="31"/>
      <c r="E17" s="31"/>
      <c r="F17" s="31"/>
      <c r="G17" s="31"/>
      <c r="H17" s="31"/>
      <c r="I17" s="32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B18" s="30"/>
      <c r="C18" s="30"/>
      <c r="D18" s="30"/>
      <c r="E18" s="30"/>
      <c r="F18" s="30"/>
      <c r="G18" s="30"/>
      <c r="H18" s="30"/>
      <c r="I18" s="30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B21" s="30"/>
      <c r="C21" s="30"/>
      <c r="D21" s="30"/>
      <c r="E21" s="30"/>
      <c r="F21" s="30"/>
      <c r="G21" s="30"/>
      <c r="H21" s="30"/>
      <c r="I21" s="30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x14ac:dyDescent="0.25"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W12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4" width="11.140625" style="21" customWidth="1"/>
    <col min="5" max="5" width="14.28515625" style="21" bestFit="1" customWidth="1"/>
    <col min="6" max="9" width="11.140625" style="21" customWidth="1"/>
    <col min="10" max="16384" width="9.140625" style="21"/>
  </cols>
  <sheetData>
    <row r="1" spans="1:23" x14ac:dyDescent="0.25">
      <c r="A1" s="7">
        <v>8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5" t="s">
        <v>2</v>
      </c>
      <c r="B6" s="17" t="s">
        <v>115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thickBot="1" x14ac:dyDescent="0.3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 s="30"/>
      <c r="K7"/>
      <c r="L7" s="202"/>
      <c r="M7"/>
      <c r="N7"/>
      <c r="O7"/>
      <c r="P7"/>
      <c r="Q7"/>
      <c r="R7"/>
      <c r="S7"/>
      <c r="T7"/>
      <c r="U7"/>
      <c r="V7"/>
      <c r="W7"/>
    </row>
    <row r="8" spans="1:23" ht="15.75" thickBot="1" x14ac:dyDescent="0.3">
      <c r="A8" s="5"/>
      <c r="B8" s="17"/>
      <c r="C8" s="53" t="s">
        <v>53</v>
      </c>
      <c r="D8" s="60"/>
      <c r="E8" s="54">
        <v>150</v>
      </c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5"/>
      <c r="B9" s="17"/>
      <c r="C9" s="55" t="s">
        <v>54</v>
      </c>
      <c r="D9" s="62"/>
      <c r="E9" s="175">
        <v>300</v>
      </c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5"/>
      <c r="B10" s="17"/>
      <c r="C10" s="57" t="s">
        <v>116</v>
      </c>
      <c r="D10" s="61"/>
      <c r="E10" s="59">
        <v>320</v>
      </c>
      <c r="F10" s="27"/>
      <c r="G10" s="27"/>
      <c r="H10" s="27"/>
      <c r="I10" s="18"/>
      <c r="J10" s="3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25"/>
      <c r="B11" s="17"/>
      <c r="C11" s="27"/>
      <c r="D11" s="27"/>
      <c r="E11" s="27"/>
      <c r="F11" s="27"/>
      <c r="G11" s="27"/>
      <c r="H11" s="27"/>
      <c r="I11" s="18"/>
      <c r="J11" s="30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25"/>
      <c r="B12" s="17"/>
      <c r="C12" s="125" t="s">
        <v>117</v>
      </c>
      <c r="D12" s="174"/>
      <c r="E12" s="176">
        <v>-0.06</v>
      </c>
      <c r="F12" s="27"/>
      <c r="G12" s="27"/>
      <c r="H12" s="27"/>
      <c r="I12" s="18"/>
      <c r="J12" s="30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25"/>
      <c r="B13" s="17"/>
      <c r="C13" s="57" t="s">
        <v>118</v>
      </c>
      <c r="D13" s="61"/>
      <c r="E13" s="58">
        <v>44013</v>
      </c>
      <c r="F13" s="27"/>
      <c r="G13" s="27"/>
      <c r="H13" s="27"/>
      <c r="I13" s="18"/>
      <c r="J13" s="30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5"/>
      <c r="B14" s="17"/>
      <c r="C14" s="55" t="s">
        <v>119</v>
      </c>
      <c r="D14" s="62"/>
      <c r="E14" s="56">
        <v>0</v>
      </c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5"/>
      <c r="B15" s="17"/>
      <c r="C15" s="57" t="s">
        <v>120</v>
      </c>
      <c r="D15" s="61"/>
      <c r="E15" s="213" t="s">
        <v>101</v>
      </c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25"/>
      <c r="B16" s="17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5" t="s">
        <v>3</v>
      </c>
      <c r="B17" s="17" t="s">
        <v>199</v>
      </c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.75" thickBot="1" x14ac:dyDescent="0.3">
      <c r="A18" s="9">
        <f>INDEX('Point Grid'!$C$8:$I$54,MATCH($A$1,'Point Grid'!$A$8:$A$54,0),MATCH(A17,'Point Grid'!$C$7:$I$7,0))</f>
        <v>0.5</v>
      </c>
      <c r="B18" s="17" t="s">
        <v>200</v>
      </c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thickBot="1" x14ac:dyDescent="0.3">
      <c r="A19" s="5"/>
      <c r="B19" s="17"/>
      <c r="C19" s="27"/>
      <c r="D19" s="27"/>
      <c r="E19" s="27"/>
      <c r="F19" s="27"/>
      <c r="G19" s="27"/>
      <c r="H19" s="27"/>
      <c r="I19" s="18"/>
      <c r="J19" s="30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25"/>
      <c r="B20" s="17"/>
      <c r="C20" s="27"/>
      <c r="D20" s="27"/>
      <c r="E20" s="27"/>
      <c r="F20" s="27"/>
      <c r="G20" s="27"/>
      <c r="H20" s="27"/>
      <c r="I20" s="18"/>
      <c r="J20" s="3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25">
      <c r="A21" s="22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.75" thickBot="1" x14ac:dyDescent="0.3">
      <c r="A22" s="24"/>
      <c r="B22" s="31"/>
      <c r="C22" s="31"/>
      <c r="D22" s="31"/>
      <c r="E22" s="31"/>
      <c r="F22" s="31"/>
      <c r="G22" s="31"/>
      <c r="H22" s="31"/>
      <c r="I22" s="32"/>
      <c r="J22" s="30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25">
      <c r="B23" s="30"/>
      <c r="C23" s="30"/>
      <c r="D23" s="30"/>
      <c r="E23" s="30"/>
      <c r="F23" s="30"/>
      <c r="G23" s="30"/>
      <c r="H23" s="30"/>
      <c r="I23" s="30"/>
      <c r="J23" s="30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J24" s="30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J25" s="30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J26" s="30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J27" s="30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J28" s="30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J29" s="30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25">
      <c r="J30" s="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J31" s="30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0:23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0:23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0:23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0:23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0:23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0:23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0:23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0:23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0:23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0:23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0:23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0:23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0:23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0:23" ht="15" customHeight="1" x14ac:dyDescent="0.25">
      <c r="J46" s="30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0:23" ht="15" customHeight="1" x14ac:dyDescent="0.25">
      <c r="J47" s="30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0:23" ht="15" customHeight="1" x14ac:dyDescent="0.25">
      <c r="J48" s="30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0:23" ht="15" customHeight="1" x14ac:dyDescent="0.25">
      <c r="J49" s="30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0:23" ht="15" customHeight="1" x14ac:dyDescent="0.25">
      <c r="J50" s="3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0:23" ht="15" customHeight="1" x14ac:dyDescent="0.25">
      <c r="J51" s="30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0:23" ht="15" customHeight="1" x14ac:dyDescent="0.25">
      <c r="J52" s="30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0:23" ht="15" customHeight="1" x14ac:dyDescent="0.25">
      <c r="J53" s="30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0:23" ht="15" customHeight="1" x14ac:dyDescent="0.25">
      <c r="J54" s="30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0:23" ht="15" customHeight="1" x14ac:dyDescent="0.25">
      <c r="J55" s="30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0:23" ht="15" customHeight="1" x14ac:dyDescent="0.25">
      <c r="J56" s="30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0:23" ht="15" customHeight="1" x14ac:dyDescent="0.25">
      <c r="J57" s="30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0:23" ht="15" customHeight="1" x14ac:dyDescent="0.25">
      <c r="J58" s="30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0:23" ht="15" customHeight="1" x14ac:dyDescent="0.25">
      <c r="J59" s="30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0:23" ht="15" customHeight="1" x14ac:dyDescent="0.25">
      <c r="J60" s="3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0:23" ht="15" customHeight="1" x14ac:dyDescent="0.25">
      <c r="J61" s="30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0:23" ht="15" customHeight="1" x14ac:dyDescent="0.25">
      <c r="J62" s="30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0:23" ht="15" customHeight="1" x14ac:dyDescent="0.25">
      <c r="J63" s="30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0:23" ht="15" customHeight="1" x14ac:dyDescent="0.25">
      <c r="J64" s="30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5" customHeight="1" x14ac:dyDescent="0.25">
      <c r="J65" s="30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5" customHeight="1" x14ac:dyDescent="0.25">
      <c r="J66" s="30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5" customHeight="1" x14ac:dyDescent="0.25">
      <c r="J67" s="30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2:23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2:23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2:23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2:23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2:23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2:23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2:23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2:23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2:23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2:23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2:23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2:23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2:23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2:23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2:23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2:23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2:23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2:23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2:23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2:23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2:23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2:23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/>
      <c r="L123"/>
      <c r="M123"/>
      <c r="N123"/>
      <c r="O123"/>
      <c r="P123"/>
      <c r="Q123"/>
      <c r="R123"/>
      <c r="S123"/>
      <c r="T123"/>
      <c r="U123"/>
      <c r="V123"/>
      <c r="W123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M12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1.140625" style="21" customWidth="1"/>
    <col min="4" max="8" width="12.7109375" style="21" customWidth="1"/>
    <col min="9" max="9" width="6.7109375" style="21" customWidth="1"/>
    <col min="10" max="10" width="11.140625" style="21" customWidth="1"/>
    <col min="11" max="11" width="6.7109375" style="21" customWidth="1"/>
    <col min="12" max="13" width="9.140625" style="21"/>
    <col min="14" max="14" width="10.7109375" style="21" customWidth="1"/>
    <col min="15" max="16384" width="9.140625" style="21"/>
  </cols>
  <sheetData>
    <row r="1" spans="1:39" x14ac:dyDescent="0.25">
      <c r="A1" s="7">
        <v>9</v>
      </c>
      <c r="B1" s="26" t="s">
        <v>12</v>
      </c>
      <c r="C1" s="20"/>
      <c r="D1" s="20"/>
      <c r="E1" s="20"/>
      <c r="F1" s="20"/>
      <c r="G1" s="20"/>
      <c r="H1" s="20"/>
      <c r="I1" s="20"/>
      <c r="J1" s="375" t="s">
        <v>24</v>
      </c>
      <c r="K1" s="376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x14ac:dyDescent="0.25">
      <c r="A6" s="25" t="s">
        <v>2</v>
      </c>
      <c r="B6" s="34" t="s">
        <v>51</v>
      </c>
      <c r="C6" s="17" t="s">
        <v>201</v>
      </c>
      <c r="D6" s="17"/>
      <c r="E6" s="17"/>
      <c r="F6" s="17"/>
      <c r="G6" s="17"/>
      <c r="H6" s="17"/>
      <c r="I6" s="17"/>
      <c r="J6" s="17"/>
      <c r="K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.75" thickBot="1" x14ac:dyDescent="0.3">
      <c r="A7" s="9">
        <f>INDEX('Point Grid'!$C$8:$I$54,MATCH($A$1,'Point Grid'!$A$8:$A$54,0),MATCH(A6,'Point Grid'!$C$7:$I$7,0))</f>
        <v>1</v>
      </c>
      <c r="B7" s="34"/>
      <c r="C7" s="17"/>
      <c r="D7" s="17"/>
      <c r="E7" s="17"/>
      <c r="F7" s="17"/>
      <c r="G7" s="17"/>
      <c r="H7" s="17"/>
      <c r="I7" s="17"/>
      <c r="J7" s="17"/>
      <c r="K7" s="18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.75" thickBot="1" x14ac:dyDescent="0.3">
      <c r="A8" s="5"/>
      <c r="B8" s="34" t="s">
        <v>52</v>
      </c>
      <c r="C8" s="17" t="s">
        <v>202</v>
      </c>
      <c r="D8" s="27"/>
      <c r="E8" s="27"/>
      <c r="F8" s="27"/>
      <c r="G8" s="27"/>
      <c r="H8" s="27"/>
      <c r="I8" s="27"/>
      <c r="J8" s="27"/>
      <c r="K8" s="1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x14ac:dyDescent="0.25">
      <c r="A9" s="25"/>
      <c r="B9" s="17"/>
      <c r="C9" s="27" t="s">
        <v>203</v>
      </c>
      <c r="D9" s="17"/>
      <c r="E9" s="17"/>
      <c r="F9" s="17"/>
      <c r="G9" s="17"/>
      <c r="H9" s="17"/>
      <c r="I9" s="17"/>
      <c r="J9" s="17"/>
      <c r="K9" s="1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x14ac:dyDescent="0.25">
      <c r="A10" s="25"/>
      <c r="B10" s="17"/>
      <c r="C10" s="17"/>
      <c r="D10" s="17"/>
      <c r="E10" s="17"/>
      <c r="F10" s="17"/>
      <c r="G10" s="17"/>
      <c r="H10" s="17"/>
      <c r="I10" s="17"/>
      <c r="J10" s="17"/>
      <c r="K10" s="1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x14ac:dyDescent="0.25">
      <c r="A11" s="25" t="s">
        <v>3</v>
      </c>
      <c r="B11" s="17" t="s">
        <v>204</v>
      </c>
      <c r="C11" s="17"/>
      <c r="D11" s="17"/>
      <c r="E11" s="17"/>
      <c r="F11" s="17"/>
      <c r="G11" s="17"/>
      <c r="H11" s="17"/>
      <c r="I11" s="17"/>
      <c r="J11" s="17"/>
      <c r="K11" s="1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.75" thickBot="1" x14ac:dyDescent="0.3">
      <c r="A12" s="9">
        <f>INDEX('Point Grid'!$C$8:$I$54,MATCH($A$1,'Point Grid'!$A$8:$A$54,0),MATCH(A11,'Point Grid'!$C$7:$I$7,0))</f>
        <v>1.5</v>
      </c>
      <c r="B12" s="17"/>
      <c r="C12" s="17"/>
      <c r="D12" s="17"/>
      <c r="E12" s="17"/>
      <c r="F12" s="17"/>
      <c r="G12" s="17"/>
      <c r="H12" s="17"/>
      <c r="I12" s="17"/>
      <c r="J12" s="17"/>
      <c r="K12" s="1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.75" thickBot="1" x14ac:dyDescent="0.3">
      <c r="A13" s="5"/>
      <c r="B13" s="34" t="s">
        <v>51</v>
      </c>
      <c r="C13" s="17" t="s">
        <v>205</v>
      </c>
      <c r="D13" s="17"/>
      <c r="E13" s="17"/>
      <c r="F13" s="17"/>
      <c r="G13" s="17"/>
      <c r="H13" s="17"/>
      <c r="I13" s="17"/>
      <c r="J13" s="17"/>
      <c r="K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x14ac:dyDescent="0.25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x14ac:dyDescent="0.25">
      <c r="A15" s="25"/>
      <c r="B15" s="34" t="s">
        <v>52</v>
      </c>
      <c r="C15" s="17" t="s">
        <v>206</v>
      </c>
      <c r="D15" s="17"/>
      <c r="E15" s="17"/>
      <c r="F15" s="17"/>
      <c r="G15" s="17"/>
      <c r="H15" s="17"/>
      <c r="I15" s="17"/>
      <c r="J15" s="17"/>
      <c r="K15" s="1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x14ac:dyDescent="0.25">
      <c r="A16" s="25"/>
      <c r="B16" s="17"/>
      <c r="C16" s="17"/>
      <c r="D16" s="17"/>
      <c r="E16" s="17"/>
      <c r="F16" s="17"/>
      <c r="G16" s="17"/>
      <c r="H16" s="17"/>
      <c r="I16" s="17"/>
      <c r="J16" s="17"/>
      <c r="K16" s="1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x14ac:dyDescent="0.25">
      <c r="A17" s="25"/>
      <c r="B17" s="34" t="s">
        <v>82</v>
      </c>
      <c r="C17" s="17" t="s">
        <v>207</v>
      </c>
      <c r="D17" s="17"/>
      <c r="E17" s="17"/>
      <c r="F17" s="17"/>
      <c r="G17" s="17"/>
      <c r="H17" s="17"/>
      <c r="I17" s="17"/>
      <c r="J17" s="17"/>
      <c r="K17" s="1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x14ac:dyDescent="0.25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x14ac:dyDescent="0.25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x14ac:dyDescent="0.25">
      <c r="A20" s="25"/>
      <c r="B20" s="66" t="s">
        <v>208</v>
      </c>
      <c r="C20" s="68"/>
      <c r="D20" s="177">
        <v>2024</v>
      </c>
      <c r="E20" s="111"/>
      <c r="F20" s="112"/>
      <c r="G20" s="219"/>
      <c r="H20" s="68"/>
      <c r="I20" s="17"/>
      <c r="J20" s="17"/>
      <c r="K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x14ac:dyDescent="0.25">
      <c r="A21" s="25"/>
      <c r="B21" s="76" t="s">
        <v>61</v>
      </c>
      <c r="C21" s="78"/>
      <c r="D21" s="221">
        <v>2026</v>
      </c>
      <c r="E21" s="222" t="s">
        <v>67</v>
      </c>
      <c r="F21" s="224" t="s">
        <v>68</v>
      </c>
      <c r="G21" s="223" t="s">
        <v>130</v>
      </c>
      <c r="H21" s="78"/>
      <c r="I21" s="17"/>
      <c r="J21" s="17"/>
      <c r="K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x14ac:dyDescent="0.25">
      <c r="A22" s="25"/>
      <c r="B22" s="71" t="s">
        <v>209</v>
      </c>
      <c r="C22" s="73"/>
      <c r="D22" s="114">
        <v>18</v>
      </c>
      <c r="E22" s="72" t="s">
        <v>62</v>
      </c>
      <c r="F22" s="105"/>
      <c r="G22" s="220"/>
      <c r="H22" s="72"/>
      <c r="I22" s="17"/>
      <c r="J22" s="17"/>
      <c r="K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x14ac:dyDescent="0.25">
      <c r="A23" s="25"/>
      <c r="B23" s="76" t="s">
        <v>63</v>
      </c>
      <c r="C23" s="78"/>
      <c r="D23" s="116">
        <v>6</v>
      </c>
      <c r="E23" s="77" t="s">
        <v>62</v>
      </c>
      <c r="F23" s="107"/>
      <c r="G23" s="220"/>
      <c r="H23" s="72"/>
      <c r="I23" s="17"/>
      <c r="J23" s="17"/>
      <c r="K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x14ac:dyDescent="0.25">
      <c r="A24" s="25"/>
      <c r="B24" s="70"/>
      <c r="C24" s="70"/>
      <c r="D24" s="214"/>
      <c r="E24" s="215"/>
      <c r="F24" s="215"/>
      <c r="G24" s="72"/>
      <c r="H24" s="72"/>
      <c r="I24" s="17"/>
      <c r="J24" s="17"/>
      <c r="K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x14ac:dyDescent="0.25">
      <c r="A25" s="25"/>
      <c r="B25" s="92" t="s">
        <v>210</v>
      </c>
      <c r="C25" s="179" t="s">
        <v>123</v>
      </c>
      <c r="D25" s="118" t="s">
        <v>64</v>
      </c>
      <c r="E25" s="216" t="s">
        <v>211</v>
      </c>
      <c r="F25" s="188"/>
      <c r="G25" s="188"/>
      <c r="H25" s="70"/>
      <c r="I25" s="17"/>
      <c r="J25" s="17"/>
      <c r="K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x14ac:dyDescent="0.25">
      <c r="A26" s="25"/>
      <c r="B26" s="96" t="s">
        <v>212</v>
      </c>
      <c r="C26" s="70"/>
      <c r="D26" s="217">
        <v>2020</v>
      </c>
      <c r="E26" s="115">
        <v>126000</v>
      </c>
      <c r="F26" s="188"/>
      <c r="G26" s="188"/>
      <c r="H26" s="146"/>
      <c r="I26" s="17"/>
      <c r="J26" s="17"/>
      <c r="K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x14ac:dyDescent="0.25">
      <c r="A27" s="25"/>
      <c r="B27" s="70"/>
      <c r="C27" s="70"/>
      <c r="D27" s="217">
        <v>2021</v>
      </c>
      <c r="E27" s="115">
        <v>130913.99999999999</v>
      </c>
      <c r="F27" s="188"/>
      <c r="G27" s="188"/>
      <c r="H27" s="146"/>
      <c r="I27" s="17"/>
      <c r="J27" s="17"/>
      <c r="K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x14ac:dyDescent="0.25">
      <c r="A28" s="25"/>
      <c r="B28" s="70"/>
      <c r="C28" s="70"/>
      <c r="D28" s="217">
        <v>2022</v>
      </c>
      <c r="E28" s="115">
        <v>136019.64599999998</v>
      </c>
      <c r="F28" s="188"/>
      <c r="G28" s="188"/>
      <c r="H28" s="146"/>
      <c r="I28" s="17"/>
      <c r="J28" s="17"/>
      <c r="K28" s="18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x14ac:dyDescent="0.25">
      <c r="A29" s="25"/>
      <c r="B29" s="70"/>
      <c r="C29" s="70"/>
      <c r="D29" s="218">
        <v>2023</v>
      </c>
      <c r="E29" s="117">
        <v>141324.41219399997</v>
      </c>
      <c r="F29" s="70"/>
      <c r="G29" s="70"/>
      <c r="H29" s="70"/>
      <c r="I29" s="17"/>
      <c r="J29" s="17"/>
      <c r="K29" s="18"/>
      <c r="L29" s="3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x14ac:dyDescent="0.25">
      <c r="A30" s="25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x14ac:dyDescent="0.25">
      <c r="A31" s="25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x14ac:dyDescent="0.25">
      <c r="A32" s="25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x14ac:dyDescent="0.25">
      <c r="A33" s="25"/>
      <c r="B33" s="17"/>
      <c r="C33" s="17"/>
      <c r="D33" s="17"/>
      <c r="E33" s="17"/>
      <c r="F33" s="17"/>
      <c r="G33" s="17"/>
      <c r="H33" s="17"/>
      <c r="I33" s="17"/>
      <c r="J33" s="27"/>
      <c r="K33" s="18"/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x14ac:dyDescent="0.25">
      <c r="A34" s="25"/>
      <c r="B34" s="17"/>
      <c r="C34" s="17"/>
      <c r="D34" s="17"/>
      <c r="E34" s="17"/>
      <c r="F34" s="17"/>
      <c r="G34" s="17"/>
      <c r="H34" s="17"/>
      <c r="I34" s="17"/>
      <c r="J34" s="27"/>
      <c r="K34" s="18"/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x14ac:dyDescent="0.25">
      <c r="A35" s="25"/>
      <c r="B35" s="17"/>
      <c r="C35" s="17"/>
      <c r="D35" s="17"/>
      <c r="E35" s="17"/>
      <c r="F35" s="17"/>
      <c r="G35" s="17"/>
      <c r="H35" s="17"/>
      <c r="I35" s="17"/>
      <c r="J35" s="27"/>
      <c r="K35" s="18"/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x14ac:dyDescent="0.25">
      <c r="A36" s="25"/>
      <c r="B36" s="17"/>
      <c r="C36" s="17"/>
      <c r="D36" s="17"/>
      <c r="E36" s="17"/>
      <c r="F36" s="17"/>
      <c r="G36" s="17"/>
      <c r="H36" s="17"/>
      <c r="I36" s="17"/>
      <c r="J36" s="27"/>
      <c r="K36" s="18"/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x14ac:dyDescent="0.25">
      <c r="A37" s="25"/>
      <c r="B37" s="17"/>
      <c r="C37" s="17"/>
      <c r="D37" s="17"/>
      <c r="E37" s="17"/>
      <c r="F37" s="17"/>
      <c r="G37" s="17"/>
      <c r="H37" s="17"/>
      <c r="I37" s="17"/>
      <c r="J37" s="27"/>
      <c r="K37" s="18"/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ht="15" customHeight="1" x14ac:dyDescent="0.25">
      <c r="A38" s="25"/>
      <c r="B38" s="17"/>
      <c r="C38" s="17"/>
      <c r="D38" s="17"/>
      <c r="E38" s="17"/>
      <c r="F38" s="17"/>
      <c r="G38" s="17"/>
      <c r="H38" s="17"/>
      <c r="I38" s="17"/>
      <c r="J38" s="27"/>
      <c r="K38" s="18"/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t="15" customHeight="1" x14ac:dyDescent="0.25">
      <c r="A39" s="25"/>
      <c r="B39" s="17"/>
      <c r="C39" s="17"/>
      <c r="D39" s="17"/>
      <c r="E39" s="17"/>
      <c r="F39" s="17"/>
      <c r="G39" s="17"/>
      <c r="H39" s="17"/>
      <c r="I39" s="17"/>
      <c r="J39" s="27"/>
      <c r="K39" s="18"/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15" customHeight="1" x14ac:dyDescent="0.25">
      <c r="A40" s="25"/>
      <c r="B40" s="17"/>
      <c r="C40" s="17"/>
      <c r="D40" s="17"/>
      <c r="E40" s="17"/>
      <c r="F40" s="17"/>
      <c r="G40" s="17"/>
      <c r="H40" s="17"/>
      <c r="I40" s="17"/>
      <c r="J40" s="27"/>
      <c r="K40" s="18"/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5" customHeight="1" x14ac:dyDescent="0.25">
      <c r="A41" s="25"/>
      <c r="B41" s="17"/>
      <c r="C41" s="64"/>
      <c r="D41" s="64"/>
      <c r="E41" s="64"/>
      <c r="F41" s="64"/>
      <c r="G41" s="64"/>
      <c r="H41" s="64"/>
      <c r="I41" s="27"/>
      <c r="J41" s="27"/>
      <c r="K41" s="18"/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ht="15" customHeight="1" x14ac:dyDescent="0.25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18"/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15" customHeight="1" x14ac:dyDescent="0.25">
      <c r="A43" s="25"/>
      <c r="B43" s="17"/>
      <c r="C43" s="27"/>
      <c r="D43" s="27"/>
      <c r="E43" s="27"/>
      <c r="F43" s="27"/>
      <c r="G43" s="27"/>
      <c r="H43" s="27"/>
      <c r="I43" s="27"/>
      <c r="J43" s="27"/>
      <c r="K43" s="18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t="15" customHeight="1" x14ac:dyDescent="0.25">
      <c r="A44" s="25"/>
      <c r="B44" s="17"/>
      <c r="C44" s="27"/>
      <c r="D44" s="27"/>
      <c r="E44" s="27"/>
      <c r="F44" s="27"/>
      <c r="G44" s="27"/>
      <c r="H44" s="27"/>
      <c r="I44" s="27"/>
      <c r="J44" s="27"/>
      <c r="K44" s="18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5">
      <c r="A45" s="25"/>
      <c r="B45" s="17"/>
      <c r="C45" s="27"/>
      <c r="D45" s="27"/>
      <c r="E45" s="27"/>
      <c r="F45" s="27"/>
      <c r="G45" s="27"/>
      <c r="H45" s="27"/>
      <c r="I45" s="27"/>
      <c r="J45" s="27"/>
      <c r="K45" s="18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ht="15" customHeight="1" x14ac:dyDescent="0.25">
      <c r="A46" s="25"/>
      <c r="B46" s="17"/>
      <c r="C46" s="27"/>
      <c r="D46" s="27"/>
      <c r="E46" s="27"/>
      <c r="F46" s="27"/>
      <c r="G46" s="27"/>
      <c r="H46" s="27"/>
      <c r="I46" s="27"/>
      <c r="J46" s="27"/>
      <c r="K46" s="18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ht="15" customHeight="1" x14ac:dyDescent="0.25">
      <c r="A47" s="25"/>
      <c r="B47" s="17"/>
      <c r="C47" s="27"/>
      <c r="D47" s="27"/>
      <c r="E47" s="27"/>
      <c r="F47" s="27"/>
      <c r="G47" s="27"/>
      <c r="H47" s="27"/>
      <c r="I47" s="27"/>
      <c r="J47" s="27"/>
      <c r="K47" s="18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ht="15" customHeight="1" x14ac:dyDescent="0.25">
      <c r="A48" s="25"/>
      <c r="B48" s="17"/>
      <c r="C48" s="27"/>
      <c r="D48" s="27"/>
      <c r="E48" s="27"/>
      <c r="F48" s="27"/>
      <c r="G48" s="27"/>
      <c r="H48" s="27"/>
      <c r="I48" s="27"/>
      <c r="J48" s="27"/>
      <c r="K48" s="18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ht="15" customHeight="1" x14ac:dyDescent="0.25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8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ht="15" customHeight="1" thickBot="1" x14ac:dyDescent="0.3">
      <c r="A50" s="24"/>
      <c r="B50" s="31"/>
      <c r="C50" s="31"/>
      <c r="D50" s="31"/>
      <c r="E50" s="31"/>
      <c r="F50" s="31"/>
      <c r="G50" s="31"/>
      <c r="H50" s="31"/>
      <c r="I50" s="31"/>
      <c r="J50" s="31"/>
      <c r="K50" s="32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5" customHeight="1" x14ac:dyDescent="0.25"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5" customHeight="1" x14ac:dyDescent="0.25"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15" customHeight="1" x14ac:dyDescent="0.25"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5" customHeight="1" x14ac:dyDescent="0.25"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15" customHeight="1" x14ac:dyDescent="0.25"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15" customHeight="1" x14ac:dyDescent="0.25"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5" customHeight="1" x14ac:dyDescent="0.25"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15" customHeight="1" x14ac:dyDescent="0.25"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15" customHeight="1" x14ac:dyDescent="0.25"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5" customHeight="1" x14ac:dyDescent="0.25"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15" customHeight="1" x14ac:dyDescent="0.25"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15" customHeight="1" x14ac:dyDescent="0.25"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5" customHeight="1" x14ac:dyDescent="0.25"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2:39" ht="15" customHeight="1" x14ac:dyDescent="0.25"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2:39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2:39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2:39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2:39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2:39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2:39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2:39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2:39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2:39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2:39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2:39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2:39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2:39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2:39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2:39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2:39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2:39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2:39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2:39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2:39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2:39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2:39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2:39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2:39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2:39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2:39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2:39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2:39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2:39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2:39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2:39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2:39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2:39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2:39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2:39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2:39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2:39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2:39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2:39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2:39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2:39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2:39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2:39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2:39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2:39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2:39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2:39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2:39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2:39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2:39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2:39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2:39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2:39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2:39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2:39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</sheetData>
  <mergeCells count="1">
    <mergeCell ref="J1:K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I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6" width="16" style="21" customWidth="1"/>
    <col min="7" max="7" width="1.7109375" style="21" customWidth="1"/>
    <col min="8" max="8" width="11.140625" style="21" customWidth="1"/>
    <col min="9" max="9" width="1.7109375" style="21" customWidth="1"/>
    <col min="10" max="13" width="11.140625" style="21" customWidth="1"/>
    <col min="14" max="16384" width="9.140625" style="21"/>
  </cols>
  <sheetData>
    <row r="1" spans="1:35" x14ac:dyDescent="0.25">
      <c r="A1" s="7">
        <v>10</v>
      </c>
      <c r="B1" s="26" t="s">
        <v>12</v>
      </c>
      <c r="C1" s="26"/>
      <c r="D1" s="26"/>
      <c r="E1" s="26"/>
      <c r="F1" s="26"/>
      <c r="G1" s="20"/>
      <c r="H1" s="20"/>
      <c r="I1" s="20"/>
      <c r="J1" s="20"/>
      <c r="K1" s="20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A6" s="25" t="s">
        <v>2</v>
      </c>
      <c r="B6" s="17" t="s">
        <v>213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thickBot="1" x14ac:dyDescent="0.3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Bot="1" x14ac:dyDescent="0.3">
      <c r="A8" s="5"/>
      <c r="B8" s="17"/>
      <c r="C8" s="17"/>
      <c r="D8" s="17"/>
      <c r="E8" s="17"/>
      <c r="F8" s="17"/>
      <c r="G8" s="27"/>
      <c r="H8" s="27"/>
      <c r="I8" s="27"/>
      <c r="J8" s="27"/>
      <c r="K8" s="27"/>
      <c r="L8" s="27"/>
      <c r="M8" s="1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25" t="s">
        <v>3</v>
      </c>
      <c r="B10" s="70" t="s">
        <v>214</v>
      </c>
      <c r="C10" s="70"/>
      <c r="D10" s="70"/>
      <c r="E10" s="70"/>
      <c r="F10" s="70"/>
      <c r="G10" s="70"/>
      <c r="H10" s="70"/>
      <c r="I10" s="70"/>
      <c r="J10" s="70"/>
      <c r="K10" s="70"/>
      <c r="L10" s="85"/>
      <c r="M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.75" thickBot="1" x14ac:dyDescent="0.3">
      <c r="A11" s="9">
        <f>INDEX('Point Grid'!$C$8:$I$54,MATCH($A$1,'Point Grid'!$A$8:$A$54,0),MATCH(A10,'Point Grid'!$C$7:$I$7,0))</f>
        <v>1.5</v>
      </c>
      <c r="B11" s="70" t="s">
        <v>215</v>
      </c>
      <c r="C11" s="70"/>
      <c r="D11" s="70"/>
      <c r="E11" s="70"/>
      <c r="F11" s="70"/>
      <c r="G11" s="70"/>
      <c r="H11" s="70"/>
      <c r="I11" s="70"/>
      <c r="J11" s="70"/>
      <c r="K11" s="70"/>
      <c r="L11" s="85"/>
      <c r="M11" s="1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thickBot="1" x14ac:dyDescent="0.3">
      <c r="A12" s="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178"/>
      <c r="B13" s="98"/>
      <c r="C13" s="108"/>
      <c r="D13" s="99"/>
      <c r="E13" s="225" t="s">
        <v>124</v>
      </c>
      <c r="F13" s="216" t="s">
        <v>216</v>
      </c>
      <c r="G13" s="70"/>
      <c r="H13" s="230" t="s">
        <v>226</v>
      </c>
      <c r="I13" s="70"/>
      <c r="J13" s="70"/>
      <c r="K13" s="70"/>
      <c r="L13" s="132" t="s">
        <v>217</v>
      </c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25"/>
      <c r="B14" s="71" t="s">
        <v>218</v>
      </c>
      <c r="C14" s="72"/>
      <c r="D14" s="73"/>
      <c r="E14" s="72">
        <v>34900</v>
      </c>
      <c r="F14" s="226" t="s">
        <v>100</v>
      </c>
      <c r="G14" s="188"/>
      <c r="H14" s="86" t="s">
        <v>219</v>
      </c>
      <c r="I14" s="70"/>
      <c r="J14" s="66" t="s">
        <v>220</v>
      </c>
      <c r="K14" s="68"/>
      <c r="L14" s="227">
        <v>63.5</v>
      </c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25"/>
      <c r="B15" s="76" t="s">
        <v>221</v>
      </c>
      <c r="C15" s="77"/>
      <c r="D15" s="78"/>
      <c r="E15" s="77">
        <v>35600</v>
      </c>
      <c r="F15" s="228" t="s">
        <v>100</v>
      </c>
      <c r="G15" s="188"/>
      <c r="H15" s="89" t="s">
        <v>91</v>
      </c>
      <c r="I15" s="70"/>
      <c r="J15" s="76" t="s">
        <v>222</v>
      </c>
      <c r="K15" s="78"/>
      <c r="L15" s="229">
        <v>61.4</v>
      </c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25"/>
      <c r="B16" s="71" t="s">
        <v>223</v>
      </c>
      <c r="C16" s="72"/>
      <c r="D16" s="73"/>
      <c r="E16" s="72">
        <v>3800</v>
      </c>
      <c r="F16" s="82">
        <v>0</v>
      </c>
      <c r="G16" s="188"/>
      <c r="H16" s="113" t="s">
        <v>126</v>
      </c>
      <c r="I16" s="70"/>
      <c r="J16" s="85"/>
      <c r="K16" s="85"/>
      <c r="L16" s="85"/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25"/>
      <c r="B17" s="71" t="s">
        <v>224</v>
      </c>
      <c r="C17" s="72"/>
      <c r="D17" s="73"/>
      <c r="E17" s="72">
        <v>2830</v>
      </c>
      <c r="F17" s="82">
        <v>0.8</v>
      </c>
      <c r="G17" s="188"/>
      <c r="H17" s="113" t="s">
        <v>127</v>
      </c>
      <c r="I17" s="70"/>
      <c r="J17" s="85"/>
      <c r="K17" s="85"/>
      <c r="L17" s="85"/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25">
      <c r="A18" s="25"/>
      <c r="B18" s="71" t="s">
        <v>225</v>
      </c>
      <c r="C18" s="72"/>
      <c r="D18" s="73"/>
      <c r="E18" s="72">
        <v>700</v>
      </c>
      <c r="F18" s="82">
        <v>0.15</v>
      </c>
      <c r="G18" s="188"/>
      <c r="H18" s="113" t="s">
        <v>129</v>
      </c>
      <c r="I18" s="70"/>
      <c r="J18" s="85"/>
      <c r="K18" s="85"/>
      <c r="L18" s="85"/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25">
      <c r="A19" s="25"/>
      <c r="B19" s="71" t="s">
        <v>46</v>
      </c>
      <c r="C19" s="72"/>
      <c r="D19" s="73"/>
      <c r="E19" s="72">
        <v>2600</v>
      </c>
      <c r="F19" s="82">
        <v>0.65</v>
      </c>
      <c r="G19" s="188"/>
      <c r="H19" s="89" t="s">
        <v>128</v>
      </c>
      <c r="I19" s="70"/>
      <c r="J19" s="85"/>
      <c r="K19" s="85"/>
      <c r="L19" s="85"/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25">
      <c r="A20" s="25"/>
      <c r="B20" s="98" t="s">
        <v>59</v>
      </c>
      <c r="C20" s="108"/>
      <c r="D20" s="99"/>
      <c r="E20" s="108">
        <v>1200</v>
      </c>
      <c r="F20" s="100">
        <v>0</v>
      </c>
      <c r="G20" s="188"/>
      <c r="H20" s="89" t="s">
        <v>59</v>
      </c>
      <c r="I20" s="70"/>
      <c r="J20" s="85"/>
      <c r="K20" s="85"/>
      <c r="L20" s="85"/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25"/>
      <c r="B25" s="17"/>
      <c r="C25" s="17"/>
      <c r="D25" s="17"/>
      <c r="E25" s="17"/>
      <c r="F25" s="17"/>
      <c r="G25" s="27"/>
      <c r="H25" s="27"/>
      <c r="I25" s="27"/>
      <c r="J25" s="27"/>
      <c r="K25" s="27"/>
      <c r="L25" s="27"/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25">
      <c r="A26" s="25"/>
      <c r="B26" s="17"/>
      <c r="C26" s="17"/>
      <c r="D26" s="17"/>
      <c r="E26" s="17"/>
      <c r="F26" s="17"/>
      <c r="G26" s="27"/>
      <c r="H26" s="27"/>
      <c r="I26" s="27"/>
      <c r="J26" s="27"/>
      <c r="K26" s="27"/>
      <c r="L26" s="27"/>
      <c r="M26" s="18"/>
      <c r="N26" s="3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25">
      <c r="A27" s="25"/>
      <c r="B27" s="17"/>
      <c r="C27" s="17"/>
      <c r="D27" s="17"/>
      <c r="E27" s="17"/>
      <c r="F27" s="17"/>
      <c r="G27" s="27"/>
      <c r="H27" s="27"/>
      <c r="I27" s="27"/>
      <c r="J27" s="27"/>
      <c r="K27" s="27"/>
      <c r="L27" s="27"/>
      <c r="M27" s="18"/>
      <c r="N27" s="30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x14ac:dyDescent="0.25">
      <c r="A28" s="25"/>
      <c r="B28" s="17"/>
      <c r="C28" s="17"/>
      <c r="D28" s="17"/>
      <c r="E28" s="17"/>
      <c r="F28" s="17"/>
      <c r="G28" s="27"/>
      <c r="H28" s="27"/>
      <c r="I28" s="27"/>
      <c r="J28" s="27"/>
      <c r="K28" s="27"/>
      <c r="L28" s="27"/>
      <c r="M28" s="18"/>
      <c r="N28" s="30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25">
      <c r="N32" s="3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2:35" ht="15" customHeight="1" x14ac:dyDescent="0.25">
      <c r="N33" s="3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2:35" ht="15" customHeight="1" x14ac:dyDescent="0.25">
      <c r="N34" s="3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2:35" ht="15" customHeight="1" x14ac:dyDescent="0.25">
      <c r="N35" s="3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2:35" ht="15" customHeight="1" x14ac:dyDescent="0.25">
      <c r="N36" s="3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2:35" ht="15" customHeight="1" x14ac:dyDescent="0.25">
      <c r="N37" s="30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2:35" ht="15" customHeight="1" x14ac:dyDescent="0.25">
      <c r="N38" s="30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2:35" ht="15" customHeight="1" x14ac:dyDescent="0.25">
      <c r="N39" s="30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2:35" ht="15" customHeight="1" x14ac:dyDescent="0.25">
      <c r="N40" s="3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2:35" ht="15" customHeight="1" x14ac:dyDescent="0.25">
      <c r="N41" s="30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ht="15" customHeight="1" x14ac:dyDescent="0.25">
      <c r="N42" s="3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2:35" ht="15" customHeight="1" x14ac:dyDescent="0.25">
      <c r="N43" s="3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2:35" ht="15" customHeight="1" x14ac:dyDescent="0.25">
      <c r="N44" s="3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2:35" ht="15" customHeight="1" x14ac:dyDescent="0.25">
      <c r="N45" s="3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2:35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2:35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2:35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2:35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</sheetData>
  <mergeCells count="1">
    <mergeCell ref="L1:M1"/>
  </mergeCells>
  <conditionalFormatting sqref="B1:F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:F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N6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11.140625" style="21" customWidth="1"/>
    <col min="14" max="18" width="9.140625" style="21"/>
    <col min="19" max="19" width="10.28515625" style="21" customWidth="1"/>
    <col min="20" max="21" width="9.140625" style="21"/>
    <col min="22" max="22" width="9.7109375" style="21" customWidth="1"/>
    <col min="23" max="16384" width="9.140625" style="21"/>
  </cols>
  <sheetData>
    <row r="1" spans="1:14" x14ac:dyDescent="0.25">
      <c r="A1" s="7">
        <v>11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76"/>
    </row>
    <row r="2" spans="1:14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</row>
    <row r="3" spans="1:1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</row>
    <row r="4" spans="1:14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</row>
    <row r="5" spans="1:1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</row>
    <row r="6" spans="1:14" x14ac:dyDescent="0.25">
      <c r="A6" s="25" t="s">
        <v>2</v>
      </c>
      <c r="B6" s="70" t="s">
        <v>374</v>
      </c>
      <c r="C6" s="70"/>
      <c r="D6" s="70"/>
      <c r="E6" s="70"/>
      <c r="F6" s="70"/>
      <c r="G6" s="134">
        <v>2022</v>
      </c>
      <c r="H6" s="110" t="s">
        <v>375</v>
      </c>
      <c r="I6" s="134">
        <f>G6+1</f>
        <v>2023</v>
      </c>
      <c r="J6" s="17"/>
      <c r="K6" s="17"/>
      <c r="L6" s="17"/>
      <c r="M6" s="18"/>
      <c r="N6" s="30"/>
    </row>
    <row r="7" spans="1:14" ht="15.75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</row>
    <row r="8" spans="1:14" ht="15.75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30"/>
    </row>
    <row r="9" spans="1:14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</row>
    <row r="10" spans="1:14" ht="15" customHeight="1" x14ac:dyDescent="0.25">
      <c r="A10" s="25" t="s">
        <v>3</v>
      </c>
      <c r="B10" s="70" t="s">
        <v>376</v>
      </c>
      <c r="C10" s="70"/>
      <c r="D10" s="70"/>
      <c r="E10" s="70"/>
      <c r="F10" s="70"/>
      <c r="G10" s="134">
        <v>2022</v>
      </c>
      <c r="H10" s="110" t="s">
        <v>375</v>
      </c>
      <c r="I10" s="134">
        <f>G10+1</f>
        <v>2023</v>
      </c>
      <c r="J10" s="17"/>
      <c r="K10" s="17"/>
      <c r="L10" s="17"/>
      <c r="M10" s="18"/>
      <c r="N10" s="30"/>
    </row>
    <row r="11" spans="1:14" ht="15" customHeight="1" thickBot="1" x14ac:dyDescent="0.3">
      <c r="A11" s="9">
        <f>INDEX('Point Grid'!$C$8:$I$54,MATCH($A$1,'Point Grid'!$A$8:$A$54,0),MATCH(A10,'Point Grid'!$C$7:$I$7,0))</f>
        <v>1.5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0"/>
    </row>
    <row r="12" spans="1:14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0"/>
    </row>
    <row r="13" spans="1:14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0"/>
    </row>
    <row r="14" spans="1:14" ht="15" customHeight="1" x14ac:dyDescent="0.25">
      <c r="A14" s="25" t="s">
        <v>4</v>
      </c>
      <c r="B14" s="70" t="s">
        <v>377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30"/>
    </row>
    <row r="15" spans="1:14" ht="15" customHeight="1" thickBot="1" x14ac:dyDescent="0.3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0"/>
    </row>
    <row r="16" spans="1:14" ht="15" customHeight="1" thickBot="1" x14ac:dyDescent="0.3">
      <c r="A16" s="5"/>
      <c r="B16" s="1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18"/>
      <c r="N16" s="30"/>
    </row>
    <row r="17" spans="1:14" ht="15" customHeight="1" x14ac:dyDescent="0.25">
      <c r="A17" s="25"/>
      <c r="B17" s="1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18"/>
      <c r="N17" s="30"/>
    </row>
    <row r="18" spans="1:14" ht="15" customHeight="1" x14ac:dyDescent="0.25">
      <c r="A18" s="25"/>
      <c r="B18" s="185" t="s">
        <v>378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18"/>
    </row>
    <row r="19" spans="1:14" ht="15" customHeight="1" x14ac:dyDescent="0.25">
      <c r="A19" s="25"/>
      <c r="B19" s="1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18"/>
    </row>
    <row r="20" spans="1:14" ht="15" customHeight="1" x14ac:dyDescent="0.25">
      <c r="A20" s="25"/>
      <c r="B20" s="353" t="s">
        <v>221</v>
      </c>
      <c r="C20" s="84"/>
      <c r="D20" s="70"/>
      <c r="E20" s="83" t="s">
        <v>379</v>
      </c>
      <c r="F20" s="84"/>
      <c r="G20" s="84"/>
      <c r="H20" s="70"/>
      <c r="I20" s="354" t="s">
        <v>380</v>
      </c>
      <c r="J20" s="84"/>
      <c r="K20" s="84"/>
      <c r="L20" s="84"/>
      <c r="M20" s="18"/>
    </row>
    <row r="21" spans="1:14" ht="15" customHeight="1" x14ac:dyDescent="0.25">
      <c r="A21" s="25"/>
      <c r="B21" s="118" t="s">
        <v>87</v>
      </c>
      <c r="C21" s="216" t="s">
        <v>91</v>
      </c>
      <c r="D21" s="70"/>
      <c r="E21" s="66" t="s">
        <v>381</v>
      </c>
      <c r="F21" s="68"/>
      <c r="G21" s="102">
        <v>8.9999999999999993E-3</v>
      </c>
      <c r="H21" s="70"/>
      <c r="I21" s="66" t="s">
        <v>382</v>
      </c>
      <c r="J21" s="67"/>
      <c r="K21" s="68"/>
      <c r="L21" s="102">
        <v>4.1000000000000002E-2</v>
      </c>
      <c r="M21" s="18"/>
    </row>
    <row r="22" spans="1:14" ht="15" customHeight="1" x14ac:dyDescent="0.25">
      <c r="A22" s="25"/>
      <c r="B22" s="93">
        <v>2022</v>
      </c>
      <c r="C22" s="115">
        <v>128134</v>
      </c>
      <c r="D22" s="70"/>
      <c r="E22" s="332" t="s">
        <v>383</v>
      </c>
      <c r="F22" s="80"/>
      <c r="G22" s="103">
        <v>3.4000000000000002E-2</v>
      </c>
      <c r="H22" s="70"/>
      <c r="I22" s="71" t="s">
        <v>384</v>
      </c>
      <c r="J22" s="72"/>
      <c r="K22" s="73"/>
      <c r="L22" s="315">
        <v>0.219</v>
      </c>
      <c r="M22" s="18"/>
    </row>
    <row r="23" spans="1:14" ht="15" customHeight="1" x14ac:dyDescent="0.25">
      <c r="A23" s="25"/>
      <c r="B23" s="95">
        <v>2023</v>
      </c>
      <c r="C23" s="117">
        <v>139342</v>
      </c>
      <c r="D23" s="70"/>
      <c r="E23" s="70"/>
      <c r="F23" s="70"/>
      <c r="G23" s="70"/>
      <c r="H23" s="70"/>
      <c r="I23" s="76" t="s">
        <v>385</v>
      </c>
      <c r="J23" s="77"/>
      <c r="K23" s="78"/>
      <c r="L23" s="103">
        <v>3.5999999999999997E-2</v>
      </c>
      <c r="M23" s="18"/>
    </row>
    <row r="24" spans="1:14" ht="15" customHeight="1" x14ac:dyDescent="0.25">
      <c r="A24" s="25"/>
      <c r="B24" s="70"/>
      <c r="C24" s="70"/>
      <c r="D24" s="70"/>
      <c r="E24" s="70"/>
      <c r="F24" s="70"/>
      <c r="G24" s="70"/>
      <c r="H24" s="70"/>
      <c r="I24" s="76" t="s">
        <v>347</v>
      </c>
      <c r="J24" s="77"/>
      <c r="K24" s="78"/>
      <c r="L24" s="103">
        <v>2.5000000000000001E-2</v>
      </c>
      <c r="M24" s="18"/>
    </row>
    <row r="25" spans="1:14" ht="15" customHeight="1" x14ac:dyDescent="0.25">
      <c r="A25" s="25"/>
      <c r="B25" s="83" t="s">
        <v>386</v>
      </c>
      <c r="C25" s="70"/>
      <c r="D25" s="70"/>
      <c r="E25" s="84"/>
      <c r="F25" s="84"/>
      <c r="G25" s="84"/>
      <c r="H25" s="84"/>
      <c r="I25" s="84"/>
      <c r="J25" s="84"/>
      <c r="K25" s="84"/>
      <c r="L25" s="84"/>
      <c r="M25" s="18"/>
    </row>
    <row r="26" spans="1:14" ht="15" customHeight="1" x14ac:dyDescent="0.25">
      <c r="A26" s="25"/>
      <c r="B26" s="118" t="s">
        <v>55</v>
      </c>
      <c r="C26" s="225">
        <v>12</v>
      </c>
      <c r="D26" s="225">
        <v>24</v>
      </c>
      <c r="E26" s="225">
        <v>36</v>
      </c>
      <c r="F26" s="225">
        <v>48</v>
      </c>
      <c r="G26" s="216">
        <v>60</v>
      </c>
      <c r="H26" s="70"/>
      <c r="I26" s="84"/>
      <c r="J26" s="84"/>
      <c r="K26" s="84"/>
      <c r="L26" s="84"/>
      <c r="M26" s="18"/>
    </row>
    <row r="27" spans="1:14" ht="15" customHeight="1" x14ac:dyDescent="0.25">
      <c r="A27" s="25"/>
      <c r="B27" s="93">
        <v>2019</v>
      </c>
      <c r="C27" s="72">
        <v>41850</v>
      </c>
      <c r="D27" s="72">
        <v>58757.399999999994</v>
      </c>
      <c r="E27" s="72">
        <v>68922.430200000003</v>
      </c>
      <c r="F27" s="72">
        <v>68026.438607400007</v>
      </c>
      <c r="G27" s="73">
        <v>68026.438607400007</v>
      </c>
      <c r="H27" s="70"/>
      <c r="I27" s="84"/>
      <c r="J27" s="84"/>
      <c r="K27" s="84"/>
      <c r="L27" s="84"/>
      <c r="M27" s="18"/>
    </row>
    <row r="28" spans="1:14" ht="15" customHeight="1" x14ac:dyDescent="0.25">
      <c r="A28" s="25"/>
      <c r="B28" s="93">
        <v>2020</v>
      </c>
      <c r="C28" s="72">
        <v>43680</v>
      </c>
      <c r="D28" s="72">
        <v>51673.440000000002</v>
      </c>
      <c r="E28" s="72">
        <v>57667.559040000007</v>
      </c>
      <c r="F28" s="72">
        <v>54495.843292800004</v>
      </c>
      <c r="G28" s="73"/>
      <c r="H28" s="70"/>
      <c r="I28" s="84"/>
      <c r="J28" s="84"/>
      <c r="K28" s="84"/>
      <c r="L28" s="84"/>
      <c r="M28" s="18"/>
    </row>
    <row r="29" spans="1:14" ht="15" customHeight="1" x14ac:dyDescent="0.25">
      <c r="A29" s="25"/>
      <c r="B29" s="93">
        <v>2021</v>
      </c>
      <c r="C29" s="72">
        <v>50490</v>
      </c>
      <c r="D29" s="72">
        <v>64324.26</v>
      </c>
      <c r="E29" s="72">
        <v>78411.27294000001</v>
      </c>
      <c r="F29" s="72"/>
      <c r="G29" s="73"/>
      <c r="H29" s="70"/>
      <c r="I29" s="84"/>
      <c r="J29" s="84"/>
      <c r="K29" s="84"/>
      <c r="L29" s="84"/>
      <c r="M29" s="18"/>
    </row>
    <row r="30" spans="1:14" ht="15" customHeight="1" x14ac:dyDescent="0.25">
      <c r="A30" s="25"/>
      <c r="B30" s="93">
        <v>2022</v>
      </c>
      <c r="C30" s="72">
        <v>56400</v>
      </c>
      <c r="D30" s="72">
        <v>79918.8</v>
      </c>
      <c r="E30" s="72"/>
      <c r="F30" s="72"/>
      <c r="G30" s="73"/>
      <c r="H30" s="70"/>
      <c r="I30" s="84"/>
      <c r="J30" s="84"/>
      <c r="K30" s="84"/>
      <c r="L30" s="84"/>
      <c r="M30" s="18"/>
    </row>
    <row r="31" spans="1:14" ht="15" customHeight="1" x14ac:dyDescent="0.25">
      <c r="A31" s="25"/>
      <c r="B31" s="95">
        <v>2023</v>
      </c>
      <c r="C31" s="77">
        <v>75000</v>
      </c>
      <c r="D31" s="77"/>
      <c r="E31" s="77"/>
      <c r="F31" s="77"/>
      <c r="G31" s="78"/>
      <c r="H31" s="70"/>
      <c r="I31" s="70"/>
      <c r="J31" s="70"/>
      <c r="K31" s="70"/>
      <c r="L31" s="85"/>
      <c r="M31" s="18"/>
    </row>
    <row r="32" spans="1:14" ht="15" customHeight="1" x14ac:dyDescent="0.25">
      <c r="A32" s="25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85"/>
      <c r="M32" s="18"/>
    </row>
    <row r="33" spans="1:13" ht="15" customHeight="1" x14ac:dyDescent="0.25">
      <c r="A33" s="25"/>
      <c r="B33" s="355" t="s">
        <v>387</v>
      </c>
      <c r="C33" s="84"/>
      <c r="D33" s="84"/>
      <c r="E33" s="84"/>
      <c r="F33" s="84"/>
      <c r="G33" s="84"/>
      <c r="H33" s="84"/>
      <c r="I33" s="70"/>
      <c r="J33" s="70"/>
      <c r="K33" s="70"/>
      <c r="L33" s="85"/>
      <c r="M33" s="18"/>
    </row>
    <row r="34" spans="1:13" ht="15" customHeight="1" x14ac:dyDescent="0.25">
      <c r="A34" s="25"/>
      <c r="B34" s="98" t="s">
        <v>61</v>
      </c>
      <c r="C34" s="99"/>
      <c r="D34" s="104">
        <v>2024</v>
      </c>
      <c r="E34" s="356">
        <v>10</v>
      </c>
      <c r="F34" s="357">
        <v>1</v>
      </c>
      <c r="G34" s="358" t="s">
        <v>130</v>
      </c>
      <c r="H34" s="99"/>
      <c r="I34" s="70"/>
      <c r="J34" s="70"/>
      <c r="K34" s="70"/>
      <c r="L34" s="85"/>
      <c r="M34" s="18"/>
    </row>
    <row r="35" spans="1:13" ht="15" customHeight="1" x14ac:dyDescent="0.25">
      <c r="A35" s="25"/>
      <c r="B35" s="71" t="s">
        <v>388</v>
      </c>
      <c r="C35" s="73"/>
      <c r="D35" s="359">
        <v>18</v>
      </c>
      <c r="E35" s="72" t="s">
        <v>62</v>
      </c>
      <c r="F35" s="105"/>
      <c r="G35" s="220"/>
      <c r="H35" s="72"/>
      <c r="I35" s="70"/>
      <c r="J35" s="70"/>
      <c r="K35" s="70"/>
      <c r="L35" s="85"/>
      <c r="M35" s="18"/>
    </row>
    <row r="36" spans="1:13" ht="15" customHeight="1" x14ac:dyDescent="0.25">
      <c r="A36" s="25"/>
      <c r="B36" s="76" t="s">
        <v>63</v>
      </c>
      <c r="C36" s="78"/>
      <c r="D36" s="106">
        <v>12</v>
      </c>
      <c r="E36" s="77" t="s">
        <v>62</v>
      </c>
      <c r="F36" s="107"/>
      <c r="G36" s="360"/>
      <c r="H36" s="72"/>
      <c r="I36" s="70"/>
      <c r="J36" s="70"/>
      <c r="K36" s="70"/>
      <c r="L36" s="85"/>
      <c r="M36" s="18"/>
    </row>
    <row r="37" spans="1:13" ht="15" customHeight="1" x14ac:dyDescent="0.25">
      <c r="A37" s="25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85"/>
      <c r="M37" s="18"/>
    </row>
    <row r="38" spans="1:13" ht="15" customHeight="1" x14ac:dyDescent="0.25">
      <c r="A38" s="25"/>
      <c r="B38" s="66" t="s">
        <v>117</v>
      </c>
      <c r="C38" s="68"/>
      <c r="D38" s="361">
        <v>0.03</v>
      </c>
      <c r="E38" s="68"/>
      <c r="F38" s="70"/>
      <c r="G38" s="84"/>
      <c r="H38" s="84"/>
      <c r="I38" s="70"/>
      <c r="J38" s="70"/>
      <c r="K38" s="70"/>
      <c r="L38" s="85"/>
      <c r="M38" s="18"/>
    </row>
    <row r="39" spans="1:13" ht="15" customHeight="1" x14ac:dyDescent="0.25">
      <c r="A39" s="25"/>
      <c r="B39" s="76" t="s">
        <v>118</v>
      </c>
      <c r="C39" s="78"/>
      <c r="D39" s="77" t="s">
        <v>389</v>
      </c>
      <c r="E39" s="78"/>
      <c r="F39" s="70"/>
      <c r="G39" s="84"/>
      <c r="H39" s="84"/>
      <c r="I39" s="84"/>
      <c r="J39" s="84"/>
      <c r="K39" s="70"/>
      <c r="L39" s="85"/>
      <c r="M39" s="18"/>
    </row>
    <row r="40" spans="1:13" ht="15" customHeight="1" x14ac:dyDescent="0.25">
      <c r="A40" s="25"/>
      <c r="B40" s="66" t="s">
        <v>119</v>
      </c>
      <c r="C40" s="68"/>
      <c r="D40" s="361">
        <v>0.05</v>
      </c>
      <c r="E40" s="68"/>
      <c r="F40" s="84"/>
      <c r="G40" s="84"/>
      <c r="H40" s="84"/>
      <c r="I40" s="70"/>
      <c r="J40" s="70"/>
      <c r="K40" s="70"/>
      <c r="L40" s="85"/>
      <c r="M40" s="18"/>
    </row>
    <row r="41" spans="1:13" ht="15" customHeight="1" x14ac:dyDescent="0.25">
      <c r="A41" s="25"/>
      <c r="B41" s="76" t="s">
        <v>120</v>
      </c>
      <c r="C41" s="78"/>
      <c r="D41" s="77" t="s">
        <v>390</v>
      </c>
      <c r="E41" s="78"/>
      <c r="F41" s="70"/>
      <c r="G41" s="70"/>
      <c r="H41" s="70"/>
      <c r="I41" s="70"/>
      <c r="J41" s="70"/>
      <c r="K41" s="70"/>
      <c r="L41" s="85"/>
      <c r="M41" s="18"/>
    </row>
    <row r="42" spans="1:13" ht="15" customHeight="1" x14ac:dyDescent="0.25">
      <c r="A42" s="25"/>
      <c r="B42" s="1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8"/>
    </row>
    <row r="43" spans="1:13" ht="15" customHeight="1" x14ac:dyDescent="0.25">
      <c r="A43" s="25"/>
      <c r="B43" s="1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18"/>
    </row>
    <row r="44" spans="1:13" ht="15" customHeight="1" x14ac:dyDescent="0.25">
      <c r="A44" s="25"/>
      <c r="B44" s="1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18"/>
    </row>
    <row r="45" spans="1:13" ht="15" customHeight="1" x14ac:dyDescent="0.25">
      <c r="A45" s="25"/>
      <c r="B45" s="1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8"/>
    </row>
    <row r="46" spans="1:13" ht="15" customHeight="1" x14ac:dyDescent="0.25">
      <c r="A46" s="25"/>
      <c r="B46" s="1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8"/>
    </row>
    <row r="47" spans="1:13" ht="15" customHeight="1" x14ac:dyDescent="0.25">
      <c r="A47" s="25"/>
      <c r="B47" s="1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8"/>
    </row>
    <row r="48" spans="1:13" ht="15" customHeight="1" x14ac:dyDescent="0.25">
      <c r="A48" s="25"/>
      <c r="B48" s="1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8"/>
    </row>
    <row r="49" spans="1:13" ht="15" customHeight="1" x14ac:dyDescent="0.25">
      <c r="A49" s="25"/>
      <c r="B49" s="1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8"/>
    </row>
    <row r="50" spans="1:13" ht="15" customHeight="1" x14ac:dyDescent="0.25">
      <c r="A50" s="25"/>
      <c r="B50" s="1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8"/>
    </row>
    <row r="51" spans="1:13" ht="15" customHeight="1" x14ac:dyDescent="0.25">
      <c r="A51" s="25"/>
      <c r="B51" s="1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8"/>
    </row>
    <row r="52" spans="1:13" ht="15" customHeight="1" x14ac:dyDescent="0.25">
      <c r="A52" s="25"/>
      <c r="B52" s="1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8"/>
    </row>
    <row r="53" spans="1:13" ht="15" customHeight="1" x14ac:dyDescent="0.25">
      <c r="A53" s="2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1:13" ht="15" customHeight="1" thickBot="1" x14ac:dyDescent="0.3">
      <c r="A54" s="2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</sheetData>
  <sortState ref="K46:Q179">
    <sortCondition ref="K46:K179"/>
  </sortState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A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3.7109375" style="21" customWidth="1"/>
    <col min="3" max="4" width="11.140625" style="21" customWidth="1"/>
    <col min="5" max="5" width="4.7109375" style="21" customWidth="1"/>
    <col min="6" max="6" width="11.140625" style="21" customWidth="1"/>
    <col min="7" max="7" width="8.7109375" style="21" customWidth="1"/>
    <col min="8" max="8" width="5.7109375" style="21" customWidth="1"/>
    <col min="9" max="9" width="9.7109375" style="21" customWidth="1"/>
    <col min="10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27" x14ac:dyDescent="0.25">
      <c r="A1" s="7">
        <v>12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70" t="s">
        <v>348</v>
      </c>
      <c r="C6" s="70"/>
      <c r="D6" s="70"/>
      <c r="E6" s="70"/>
      <c r="F6" s="70"/>
      <c r="G6" s="70"/>
      <c r="H6" s="70"/>
      <c r="I6" s="70"/>
      <c r="J6" s="70"/>
      <c r="K6" s="70"/>
      <c r="L6" s="85"/>
      <c r="M6" s="18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3.25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85"/>
      <c r="M7" s="18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319" t="s">
        <v>349</v>
      </c>
      <c r="C8" s="212"/>
      <c r="D8" s="167">
        <v>2031</v>
      </c>
      <c r="E8" s="167">
        <v>1</v>
      </c>
      <c r="F8" s="168">
        <v>1</v>
      </c>
      <c r="G8" s="84"/>
      <c r="H8" s="320" t="s">
        <v>350</v>
      </c>
      <c r="I8" s="168">
        <v>12</v>
      </c>
      <c r="J8" s="84"/>
      <c r="K8" s="170">
        <v>1</v>
      </c>
      <c r="L8" s="85"/>
      <c r="M8" s="1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52"/>
      <c r="C9" s="52"/>
      <c r="D9" s="321" t="s">
        <v>64</v>
      </c>
      <c r="E9" s="321" t="s">
        <v>65</v>
      </c>
      <c r="F9" s="321" t="s">
        <v>66</v>
      </c>
      <c r="G9" s="84"/>
      <c r="H9" s="84"/>
      <c r="I9" s="321" t="s">
        <v>62</v>
      </c>
      <c r="J9" s="84"/>
      <c r="K9" s="321" t="s">
        <v>351</v>
      </c>
      <c r="L9" s="85"/>
      <c r="M9" s="18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52"/>
      <c r="C10" s="52"/>
      <c r="D10" s="52"/>
      <c r="E10" s="52"/>
      <c r="F10" s="321"/>
      <c r="G10" s="52"/>
      <c r="H10" s="52"/>
      <c r="I10" s="52"/>
      <c r="J10" s="85"/>
      <c r="K10" s="85"/>
      <c r="L10" s="85"/>
      <c r="M10" s="18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322" t="s">
        <v>352</v>
      </c>
      <c r="C11" s="54"/>
      <c r="D11" s="102">
        <v>0.18</v>
      </c>
      <c r="E11" s="84"/>
      <c r="F11" s="84"/>
      <c r="G11" s="52"/>
      <c r="H11" s="322" t="s">
        <v>353</v>
      </c>
      <c r="I11" s="199"/>
      <c r="J11" s="54"/>
      <c r="K11" s="323">
        <v>0.34</v>
      </c>
      <c r="L11" s="85"/>
      <c r="M11" s="18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324" t="s">
        <v>354</v>
      </c>
      <c r="C12" s="175"/>
      <c r="D12" s="315">
        <v>0.09</v>
      </c>
      <c r="E12" s="52"/>
      <c r="F12" s="52"/>
      <c r="G12" s="52"/>
      <c r="H12" s="324" t="s">
        <v>355</v>
      </c>
      <c r="I12" s="325"/>
      <c r="J12" s="75"/>
      <c r="K12" s="137">
        <v>67000</v>
      </c>
      <c r="L12" s="85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326" t="s">
        <v>356</v>
      </c>
      <c r="C13" s="59"/>
      <c r="D13" s="327">
        <v>75</v>
      </c>
      <c r="E13" s="328" t="s">
        <v>357</v>
      </c>
      <c r="F13" s="52"/>
      <c r="G13" s="52"/>
      <c r="H13" s="326" t="s">
        <v>358</v>
      </c>
      <c r="I13" s="329"/>
      <c r="J13" s="80"/>
      <c r="K13" s="150">
        <v>30000</v>
      </c>
      <c r="L13" s="85"/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84"/>
      <c r="C14" s="84"/>
      <c r="D14" s="84"/>
      <c r="E14" s="84"/>
      <c r="F14" s="84"/>
      <c r="G14" s="84"/>
      <c r="H14" s="328" t="s">
        <v>359</v>
      </c>
      <c r="I14" s="84"/>
      <c r="J14" s="84"/>
      <c r="K14" s="85"/>
      <c r="L14" s="85"/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330" t="s">
        <v>360</v>
      </c>
      <c r="C15" s="54"/>
      <c r="D15" s="331">
        <v>0.06</v>
      </c>
      <c r="E15" s="84"/>
      <c r="F15" s="84"/>
      <c r="G15" s="84"/>
      <c r="H15" s="328" t="s">
        <v>361</v>
      </c>
      <c r="I15" s="84"/>
      <c r="J15" s="84"/>
      <c r="K15" s="70"/>
      <c r="L15" s="85"/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332" t="s">
        <v>362</v>
      </c>
      <c r="C16" s="59"/>
      <c r="D16" s="333">
        <v>0.02</v>
      </c>
      <c r="E16" s="84"/>
      <c r="F16" s="84"/>
      <c r="G16" s="328"/>
      <c r="H16" s="84"/>
      <c r="I16" s="84"/>
      <c r="J16" s="84"/>
      <c r="K16" s="70"/>
      <c r="L16" s="85"/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334" t="s">
        <v>363</v>
      </c>
      <c r="C17" s="335"/>
      <c r="D17" s="336">
        <v>0.02</v>
      </c>
      <c r="E17" s="84"/>
      <c r="F17" s="84"/>
      <c r="G17" s="328"/>
      <c r="H17" s="337" t="s">
        <v>364</v>
      </c>
      <c r="I17" s="338"/>
      <c r="J17" s="99"/>
      <c r="K17" s="339">
        <v>38.57</v>
      </c>
      <c r="L17" s="85"/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5" customHeight="1" x14ac:dyDescent="0.25">
      <c r="A18" s="25"/>
      <c r="B18" s="332" t="s">
        <v>365</v>
      </c>
      <c r="C18" s="80"/>
      <c r="D18" s="333">
        <v>0</v>
      </c>
      <c r="E18" s="84"/>
      <c r="F18" s="84"/>
      <c r="G18" s="84"/>
      <c r="H18" s="84"/>
      <c r="I18" s="84"/>
      <c r="J18" s="70"/>
      <c r="K18" s="340" t="s">
        <v>366</v>
      </c>
      <c r="L18" s="85"/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" customHeight="1" x14ac:dyDescent="0.25">
      <c r="A19" s="25"/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85"/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A20" s="25"/>
      <c r="B20" s="341"/>
      <c r="C20" s="342"/>
      <c r="D20" s="342" t="s">
        <v>367</v>
      </c>
      <c r="E20" s="343"/>
      <c r="F20" s="344"/>
      <c r="G20" s="344"/>
      <c r="H20" s="52"/>
      <c r="I20" s="84"/>
      <c r="J20" s="84"/>
      <c r="K20" s="70"/>
      <c r="L20" s="85"/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5" customHeight="1" x14ac:dyDescent="0.25">
      <c r="A21" s="22"/>
      <c r="B21" s="156"/>
      <c r="C21" s="345"/>
      <c r="D21" s="345" t="s">
        <v>368</v>
      </c>
      <c r="E21" s="304"/>
      <c r="F21" s="305" t="s">
        <v>111</v>
      </c>
      <c r="G21" s="305" t="s">
        <v>369</v>
      </c>
      <c r="H21" s="52"/>
      <c r="I21" s="84"/>
      <c r="J21" s="85"/>
      <c r="K21" s="70"/>
      <c r="L21" s="85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" customHeight="1" x14ac:dyDescent="0.25">
      <c r="A22" s="22"/>
      <c r="B22" s="157" t="s">
        <v>87</v>
      </c>
      <c r="C22" s="346" t="s">
        <v>370</v>
      </c>
      <c r="D22" s="346" t="s">
        <v>371</v>
      </c>
      <c r="E22" s="128" t="s">
        <v>70</v>
      </c>
      <c r="F22" s="171" t="s">
        <v>372</v>
      </c>
      <c r="G22" s="171" t="s">
        <v>373</v>
      </c>
      <c r="H22" s="52"/>
      <c r="I22" s="84"/>
      <c r="J22" s="85"/>
      <c r="K22" s="70"/>
      <c r="L22" s="85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5" customHeight="1" x14ac:dyDescent="0.25">
      <c r="A23" s="22"/>
      <c r="B23" s="156">
        <v>2025</v>
      </c>
      <c r="C23" s="347">
        <v>710</v>
      </c>
      <c r="D23" s="347">
        <v>207000</v>
      </c>
      <c r="E23" s="348">
        <v>1</v>
      </c>
      <c r="F23" s="349">
        <v>1.07</v>
      </c>
      <c r="G23" s="350">
        <v>295</v>
      </c>
      <c r="H23" s="52"/>
      <c r="I23" s="84"/>
      <c r="J23" s="70"/>
      <c r="K23" s="70"/>
      <c r="L23" s="85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" customHeight="1" x14ac:dyDescent="0.25">
      <c r="A24" s="22"/>
      <c r="B24" s="156">
        <v>2026</v>
      </c>
      <c r="C24" s="347">
        <v>840</v>
      </c>
      <c r="D24" s="347">
        <v>278000</v>
      </c>
      <c r="E24" s="348">
        <v>1.06</v>
      </c>
      <c r="F24" s="349">
        <v>1.07</v>
      </c>
      <c r="G24" s="350">
        <v>313</v>
      </c>
      <c r="H24" s="52"/>
      <c r="I24" s="52"/>
      <c r="J24" s="70"/>
      <c r="K24" s="70"/>
      <c r="L24" s="85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" customHeight="1" x14ac:dyDescent="0.25">
      <c r="A25" s="22"/>
      <c r="B25" s="156">
        <v>2027</v>
      </c>
      <c r="C25" s="347">
        <v>960</v>
      </c>
      <c r="D25" s="347">
        <v>309000</v>
      </c>
      <c r="E25" s="348">
        <v>1.0900000000000001</v>
      </c>
      <c r="F25" s="349">
        <v>1.07</v>
      </c>
      <c r="G25" s="350">
        <v>332</v>
      </c>
      <c r="H25" s="52"/>
      <c r="I25" s="84"/>
      <c r="J25" s="84"/>
      <c r="K25" s="84"/>
      <c r="L25" s="85"/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" customHeight="1" x14ac:dyDescent="0.25">
      <c r="A26" s="22"/>
      <c r="B26" s="156">
        <v>2028</v>
      </c>
      <c r="C26" s="347">
        <v>1020</v>
      </c>
      <c r="D26" s="347">
        <v>352700</v>
      </c>
      <c r="E26" s="348">
        <v>1.1499999999999999</v>
      </c>
      <c r="F26" s="349">
        <v>1.07</v>
      </c>
      <c r="G26" s="350">
        <v>352</v>
      </c>
      <c r="H26" s="52"/>
      <c r="I26" s="84"/>
      <c r="J26" s="84"/>
      <c r="K26" s="84"/>
      <c r="L26" s="85"/>
      <c r="M26" s="18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5" customHeight="1" x14ac:dyDescent="0.25">
      <c r="A27" s="22"/>
      <c r="B27" s="156">
        <v>2029</v>
      </c>
      <c r="C27" s="347">
        <v>1080</v>
      </c>
      <c r="D27" s="347">
        <v>418200</v>
      </c>
      <c r="E27" s="348">
        <v>1.19</v>
      </c>
      <c r="F27" s="349">
        <v>1.07</v>
      </c>
      <c r="G27" s="350">
        <v>373</v>
      </c>
      <c r="H27" s="52"/>
      <c r="I27" s="84"/>
      <c r="J27" s="84"/>
      <c r="K27" s="84"/>
      <c r="L27" s="85"/>
      <c r="M27" s="18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5" customHeight="1" x14ac:dyDescent="0.25">
      <c r="A28" s="22"/>
      <c r="B28" s="156">
        <v>2030</v>
      </c>
      <c r="C28" s="347"/>
      <c r="D28" s="345"/>
      <c r="E28" s="325"/>
      <c r="F28" s="175"/>
      <c r="G28" s="350">
        <v>395</v>
      </c>
      <c r="H28" s="52"/>
      <c r="I28" s="52"/>
      <c r="J28" s="70"/>
      <c r="K28" s="70"/>
      <c r="L28" s="85"/>
      <c r="M28" s="1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customHeight="1" x14ac:dyDescent="0.25">
      <c r="A29" s="22"/>
      <c r="B29" s="156">
        <v>2031</v>
      </c>
      <c r="C29" s="347"/>
      <c r="D29" s="345"/>
      <c r="E29" s="325"/>
      <c r="F29" s="175"/>
      <c r="G29" s="351">
        <v>419</v>
      </c>
      <c r="H29" s="52"/>
      <c r="I29" s="52"/>
      <c r="J29" s="70"/>
      <c r="K29" s="70"/>
      <c r="L29" s="85"/>
      <c r="M29" s="18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" customHeight="1" x14ac:dyDescent="0.25">
      <c r="A30" s="22"/>
      <c r="B30" s="157">
        <v>2032</v>
      </c>
      <c r="C30" s="261"/>
      <c r="D30" s="346"/>
      <c r="E30" s="329"/>
      <c r="F30" s="59"/>
      <c r="G30" s="352">
        <v>444</v>
      </c>
      <c r="H30" s="52"/>
      <c r="I30" s="52"/>
      <c r="J30" s="70"/>
      <c r="K30" s="70"/>
      <c r="L30" s="85"/>
      <c r="M30" s="18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" customHeight="1" x14ac:dyDescent="0.25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A35" s="2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A36" s="2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thickBot="1" x14ac:dyDescent="0.3">
      <c r="A37" s="2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E9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3" width="16" style="21" customWidth="1"/>
    <col min="4" max="6" width="8.7109375" style="21" customWidth="1"/>
    <col min="7" max="7" width="2.7109375" style="21" customWidth="1"/>
    <col min="8" max="12" width="11.140625" style="21" customWidth="1"/>
    <col min="13" max="16384" width="9.140625" style="21"/>
  </cols>
  <sheetData>
    <row r="1" spans="1:31" x14ac:dyDescent="0.25">
      <c r="A1" s="7">
        <v>13</v>
      </c>
      <c r="B1" s="26" t="s">
        <v>12</v>
      </c>
      <c r="C1" s="26"/>
      <c r="D1" s="20"/>
      <c r="E1" s="20"/>
      <c r="F1" s="20"/>
      <c r="G1" s="20"/>
      <c r="H1" s="20"/>
      <c r="I1" s="20"/>
      <c r="J1" s="20"/>
      <c r="K1" s="375" t="s">
        <v>24</v>
      </c>
      <c r="L1" s="37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5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x14ac:dyDescent="0.25">
      <c r="A6" s="25" t="s">
        <v>2</v>
      </c>
      <c r="B6" s="17" t="s">
        <v>227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5.75" thickBot="1" x14ac:dyDescent="0.3">
      <c r="A7" s="9">
        <f>INDEX('Point Grid'!$C$8:$I$54,MATCH($A$1,'Point Grid'!$A$8:$A$54,0),MATCH(A6,'Point Grid'!$C$7:$I$7,0))</f>
        <v>3.75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5.75" thickBot="1" x14ac:dyDescent="0.3">
      <c r="A8" s="5"/>
      <c r="B8" s="64"/>
      <c r="C8" s="83" t="s">
        <v>228</v>
      </c>
      <c r="D8" s="70"/>
      <c r="E8" s="70"/>
      <c r="F8" s="70"/>
      <c r="G8" s="70"/>
      <c r="H8" s="83" t="s">
        <v>229</v>
      </c>
      <c r="I8" s="70"/>
      <c r="J8" s="70"/>
      <c r="K8" s="85"/>
      <c r="L8" s="18"/>
      <c r="M8" s="3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25">
      <c r="A9" s="25"/>
      <c r="B9" s="64"/>
      <c r="C9" s="86"/>
      <c r="D9" s="158" t="s">
        <v>230</v>
      </c>
      <c r="E9" s="158"/>
      <c r="F9" s="122"/>
      <c r="G9" s="70"/>
      <c r="H9" s="92"/>
      <c r="I9" s="68"/>
      <c r="J9" s="70"/>
      <c r="K9" s="85"/>
      <c r="L9" s="18"/>
      <c r="M9" s="3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25"/>
      <c r="B10" s="64"/>
      <c r="C10" s="89" t="s">
        <v>231</v>
      </c>
      <c r="D10" s="116" t="s">
        <v>232</v>
      </c>
      <c r="E10" s="116" t="s">
        <v>233</v>
      </c>
      <c r="F10" s="117" t="s">
        <v>234</v>
      </c>
      <c r="G10" s="70"/>
      <c r="H10" s="89" t="s">
        <v>231</v>
      </c>
      <c r="I10" s="117" t="s">
        <v>79</v>
      </c>
      <c r="J10" s="70"/>
      <c r="K10" s="85"/>
      <c r="L10" s="18"/>
      <c r="M10" s="3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x14ac:dyDescent="0.25">
      <c r="A11" s="25"/>
      <c r="B11" s="64"/>
      <c r="C11" s="113" t="s">
        <v>235</v>
      </c>
      <c r="D11" s="114">
        <v>190</v>
      </c>
      <c r="E11" s="114">
        <v>89</v>
      </c>
      <c r="F11" s="115">
        <v>10</v>
      </c>
      <c r="G11" s="70"/>
      <c r="H11" s="113" t="s">
        <v>235</v>
      </c>
      <c r="I11" s="94">
        <v>1.26</v>
      </c>
      <c r="J11" s="70"/>
      <c r="K11" s="85"/>
      <c r="L11" s="18"/>
      <c r="M11" s="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A12" s="25"/>
      <c r="B12" s="64"/>
      <c r="C12" s="113" t="s">
        <v>236</v>
      </c>
      <c r="D12" s="114">
        <v>98</v>
      </c>
      <c r="E12" s="114">
        <v>93</v>
      </c>
      <c r="F12" s="115">
        <v>107</v>
      </c>
      <c r="G12" s="70"/>
      <c r="H12" s="113" t="s">
        <v>236</v>
      </c>
      <c r="I12" s="94">
        <v>0.78</v>
      </c>
      <c r="J12" s="70"/>
      <c r="K12" s="85"/>
      <c r="L12" s="18"/>
      <c r="M12" s="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5">
      <c r="A13" s="25"/>
      <c r="B13" s="64"/>
      <c r="C13" s="89" t="s">
        <v>237</v>
      </c>
      <c r="D13" s="116">
        <v>20</v>
      </c>
      <c r="E13" s="116">
        <v>104</v>
      </c>
      <c r="F13" s="117">
        <v>131</v>
      </c>
      <c r="G13" s="70"/>
      <c r="H13" s="89" t="s">
        <v>237</v>
      </c>
      <c r="I13" s="97">
        <v>1</v>
      </c>
      <c r="J13" s="70"/>
      <c r="K13" s="85"/>
      <c r="L13" s="18"/>
      <c r="M13" s="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5">
      <c r="A14" s="25"/>
      <c r="B14" s="64"/>
      <c r="C14" s="70"/>
      <c r="D14" s="70"/>
      <c r="E14" s="70"/>
      <c r="F14" s="70"/>
      <c r="G14" s="70"/>
      <c r="H14" s="70"/>
      <c r="I14" s="70"/>
      <c r="J14" s="70"/>
      <c r="K14" s="85"/>
      <c r="L14" s="18"/>
      <c r="M14" s="3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5">
      <c r="A15" s="25"/>
      <c r="B15" s="64"/>
      <c r="C15" s="70" t="s">
        <v>238</v>
      </c>
      <c r="D15" s="70"/>
      <c r="E15" s="70"/>
      <c r="F15" s="70" t="s">
        <v>239</v>
      </c>
      <c r="G15" s="70"/>
      <c r="H15" s="70"/>
      <c r="I15" s="70"/>
      <c r="J15" s="70"/>
      <c r="K15" s="70"/>
      <c r="L15" s="18"/>
      <c r="M15" s="3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x14ac:dyDescent="0.25">
      <c r="A16" s="25"/>
      <c r="B16" s="64"/>
      <c r="C16" s="70" t="s">
        <v>240</v>
      </c>
      <c r="D16" s="70"/>
      <c r="E16" s="70"/>
      <c r="F16" s="70" t="s">
        <v>241</v>
      </c>
      <c r="G16" s="70"/>
      <c r="H16" s="83" t="s">
        <v>243</v>
      </c>
      <c r="I16" s="70"/>
      <c r="J16" s="70"/>
      <c r="K16" s="123" t="s">
        <v>234</v>
      </c>
      <c r="L16" s="18"/>
      <c r="M16" s="3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x14ac:dyDescent="0.25">
      <c r="A17" s="25"/>
      <c r="B17" s="64"/>
      <c r="C17" s="70"/>
      <c r="D17" s="70"/>
      <c r="E17" s="70"/>
      <c r="F17" s="70"/>
      <c r="G17" s="70"/>
      <c r="H17" s="70"/>
      <c r="I17" s="70"/>
      <c r="J17" s="70"/>
      <c r="K17" s="70"/>
      <c r="L17" s="18"/>
      <c r="M17" s="3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5" customHeight="1" x14ac:dyDescent="0.25">
      <c r="A18" s="25"/>
      <c r="B18" s="64"/>
      <c r="C18" s="83" t="s">
        <v>242</v>
      </c>
      <c r="D18" s="70"/>
      <c r="E18" s="70"/>
      <c r="F18" s="70"/>
      <c r="G18" s="70"/>
      <c r="H18" s="70"/>
      <c r="I18" s="70"/>
      <c r="J18" s="70"/>
      <c r="K18" s="70"/>
      <c r="L18" s="18"/>
      <c r="M18" s="3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5" customHeight="1" x14ac:dyDescent="0.25">
      <c r="A19" s="25"/>
      <c r="B19" s="64"/>
      <c r="C19" s="86"/>
      <c r="D19" s="158" t="s">
        <v>230</v>
      </c>
      <c r="E19" s="158"/>
      <c r="F19" s="122"/>
      <c r="G19" s="70"/>
      <c r="H19" s="70"/>
      <c r="I19" s="70"/>
      <c r="J19" s="70"/>
      <c r="K19" s="70"/>
      <c r="L19" s="18"/>
      <c r="M19" s="3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5" customHeight="1" x14ac:dyDescent="0.25">
      <c r="A20" s="25"/>
      <c r="B20" s="64"/>
      <c r="C20" s="89" t="s">
        <v>231</v>
      </c>
      <c r="D20" s="116" t="s">
        <v>232</v>
      </c>
      <c r="E20" s="116" t="s">
        <v>233</v>
      </c>
      <c r="F20" s="117" t="s">
        <v>234</v>
      </c>
      <c r="G20" s="70"/>
      <c r="H20" s="70"/>
      <c r="I20" s="70"/>
      <c r="J20" s="70"/>
      <c r="K20" s="70"/>
      <c r="L20" s="18"/>
      <c r="M20" s="3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5" customHeight="1" x14ac:dyDescent="0.25">
      <c r="A21" s="25"/>
      <c r="B21" s="64"/>
      <c r="C21" s="113" t="s">
        <v>235</v>
      </c>
      <c r="D21" s="114">
        <v>71250</v>
      </c>
      <c r="E21" s="114">
        <v>39338</v>
      </c>
      <c r="F21" s="115">
        <v>4920</v>
      </c>
      <c r="G21" s="70"/>
      <c r="H21" s="70"/>
      <c r="I21" s="70"/>
      <c r="J21" s="70"/>
      <c r="K21" s="70"/>
      <c r="L21" s="18"/>
      <c r="M21" s="3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5" customHeight="1" x14ac:dyDescent="0.25">
      <c r="A22" s="22"/>
      <c r="B22" s="64"/>
      <c r="C22" s="113" t="s">
        <v>236</v>
      </c>
      <c r="D22" s="114">
        <v>45962</v>
      </c>
      <c r="E22" s="114">
        <v>47895</v>
      </c>
      <c r="F22" s="115">
        <v>59920</v>
      </c>
      <c r="G22" s="70"/>
      <c r="H22" s="70"/>
      <c r="I22" s="70"/>
      <c r="J22" s="70"/>
      <c r="K22" s="70"/>
      <c r="L22" s="18"/>
      <c r="M22" s="3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customHeight="1" x14ac:dyDescent="0.25">
      <c r="A23" s="22"/>
      <c r="B23" s="64"/>
      <c r="C23" s="89" t="s">
        <v>237</v>
      </c>
      <c r="D23" s="116">
        <v>9980</v>
      </c>
      <c r="E23" s="116">
        <v>57616</v>
      </c>
      <c r="F23" s="117">
        <v>85281</v>
      </c>
      <c r="G23" s="70"/>
      <c r="H23" s="70"/>
      <c r="I23" s="70"/>
      <c r="J23" s="70"/>
      <c r="K23" s="70"/>
      <c r="L23" s="18"/>
      <c r="M23" s="3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5" customHeight="1" x14ac:dyDescent="0.25">
      <c r="A24" s="22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6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6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22"/>
      <c r="B27" s="64"/>
      <c r="C27" s="64"/>
      <c r="D27" s="64"/>
      <c r="E27" s="64"/>
      <c r="F27" s="64"/>
      <c r="G27" s="64"/>
      <c r="H27" s="70"/>
      <c r="I27" s="70"/>
      <c r="J27" s="70"/>
      <c r="K27" s="70"/>
      <c r="L27" s="18"/>
      <c r="M27" s="63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63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5" customHeight="1" thickBot="1" x14ac:dyDescent="0.3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6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M30" s="6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M31" s="6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6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2:31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2:31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2:31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2:31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2:31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2:31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2:31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2:3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2:3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2:3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2:3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2:3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2:3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2:3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2:3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2:3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2:3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2:3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2:3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2:3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2:3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2:3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2:3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2:3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2:3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2:3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2:3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2:3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2:3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2:3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2:3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2:3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2:3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2:3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2:3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2:3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2:3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2:3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2:3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2:3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2:3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2:3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2:3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2:3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2:3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2:3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2:3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2:3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2:3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</sheetData>
  <mergeCells count="1">
    <mergeCell ref="K1:L1"/>
  </mergeCells>
  <conditionalFormatting sqref="B1:C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:C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A11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1" width="11.140625" style="21" customWidth="1"/>
    <col min="12" max="16384" width="9.140625" style="21"/>
  </cols>
  <sheetData>
    <row r="1" spans="1:27" x14ac:dyDescent="0.25">
      <c r="A1" s="7">
        <v>14</v>
      </c>
      <c r="B1" s="26" t="s">
        <v>12</v>
      </c>
      <c r="C1" s="20"/>
      <c r="D1" s="20"/>
      <c r="E1" s="20"/>
      <c r="F1" s="20"/>
      <c r="G1" s="20"/>
      <c r="H1" s="20"/>
      <c r="I1" s="20"/>
      <c r="J1" s="375" t="s">
        <v>24</v>
      </c>
      <c r="K1" s="376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x14ac:dyDescent="0.25">
      <c r="A6" s="25" t="s">
        <v>2</v>
      </c>
      <c r="B6" s="17" t="s">
        <v>402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thickBot="1" x14ac:dyDescent="0.3">
      <c r="A7" s="9">
        <f>INDEX('Point Grid'!$C$8:$I$54,MATCH($A$1,'Point Grid'!$A$8:$A$54,0),MATCH(A6,'Point Grid'!$C$7:$I$7,0))</f>
        <v>1</v>
      </c>
      <c r="B7" s="17" t="s">
        <v>405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.75" thickBot="1" x14ac:dyDescent="0.3">
      <c r="A8" s="5"/>
      <c r="B8" s="17" t="s">
        <v>406</v>
      </c>
      <c r="C8" s="17"/>
      <c r="D8" s="17"/>
      <c r="E8" s="17"/>
      <c r="F8" s="17"/>
      <c r="G8" s="17"/>
      <c r="H8" s="17"/>
      <c r="I8" s="17"/>
      <c r="J8" s="17"/>
      <c r="K8" s="18"/>
      <c r="L8" s="3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5"/>
      <c r="B10" s="17"/>
      <c r="C10" s="125"/>
      <c r="D10" s="231"/>
      <c r="E10" s="231"/>
      <c r="F10" s="231"/>
      <c r="G10" s="231"/>
      <c r="H10" s="231"/>
      <c r="I10" s="174"/>
      <c r="J10" s="17"/>
      <c r="K10" s="18"/>
      <c r="L10" s="3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5"/>
      <c r="B11" s="17">
        <v>1.3</v>
      </c>
      <c r="C11" s="371" t="s">
        <v>403</v>
      </c>
      <c r="D11" s="17"/>
      <c r="E11" s="17"/>
      <c r="F11" s="17"/>
      <c r="G11" s="17"/>
      <c r="H11" s="17"/>
      <c r="I11" s="62"/>
      <c r="J11" s="365">
        <v>4000</v>
      </c>
      <c r="K11" s="18"/>
      <c r="L11" s="3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5"/>
      <c r="B12" s="17"/>
      <c r="C12" s="372" t="s">
        <v>404</v>
      </c>
      <c r="D12" s="17"/>
      <c r="E12" s="17"/>
      <c r="F12" s="17"/>
      <c r="G12" s="17"/>
      <c r="H12" s="17"/>
      <c r="I12" s="62"/>
      <c r="J12" s="17"/>
      <c r="K12" s="18"/>
      <c r="L12" s="3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5"/>
      <c r="B13" s="17">
        <v>1.2</v>
      </c>
      <c r="C13" s="55"/>
      <c r="D13" s="17"/>
      <c r="E13" s="17"/>
      <c r="F13" s="17"/>
      <c r="G13" s="17"/>
      <c r="H13" s="17"/>
      <c r="I13" s="62"/>
      <c r="J13" s="17"/>
      <c r="K13" s="18"/>
      <c r="L13" s="3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5"/>
      <c r="B14" s="34" t="s">
        <v>394</v>
      </c>
      <c r="C14" s="55"/>
      <c r="D14" s="17"/>
      <c r="E14" s="17"/>
      <c r="F14" s="367"/>
      <c r="G14" s="17"/>
      <c r="H14" s="17"/>
      <c r="I14" s="62"/>
      <c r="J14" s="17"/>
      <c r="K14" s="18"/>
      <c r="L14" s="3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5"/>
      <c r="B15" s="33" t="s">
        <v>401</v>
      </c>
      <c r="C15" s="55"/>
      <c r="D15" s="17"/>
      <c r="E15" s="17"/>
      <c r="F15" s="368"/>
      <c r="G15" s="17"/>
      <c r="H15" s="17"/>
      <c r="I15" s="62"/>
      <c r="J15" s="365">
        <v>3000</v>
      </c>
      <c r="K15" s="18"/>
      <c r="L15" s="3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5"/>
      <c r="B16" s="17"/>
      <c r="C16" s="55"/>
      <c r="D16" s="34" t="s">
        <v>80</v>
      </c>
      <c r="E16" s="17"/>
      <c r="F16" s="370" t="s">
        <v>80</v>
      </c>
      <c r="G16" s="17"/>
      <c r="H16" s="17"/>
      <c r="I16" s="62"/>
      <c r="J16" s="366" t="s">
        <v>399</v>
      </c>
      <c r="K16" s="18"/>
      <c r="L16" s="3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5"/>
      <c r="B17" s="363">
        <v>1</v>
      </c>
      <c r="C17" s="55"/>
      <c r="D17" s="34" t="s">
        <v>80</v>
      </c>
      <c r="E17" s="17"/>
      <c r="F17" s="370" t="s">
        <v>80</v>
      </c>
      <c r="G17" s="17"/>
      <c r="H17" s="34" t="s">
        <v>80</v>
      </c>
      <c r="I17" s="62"/>
      <c r="J17" s="366" t="s">
        <v>75</v>
      </c>
      <c r="K17" s="18"/>
      <c r="L17" s="3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25">
      <c r="A18" s="25"/>
      <c r="B18" s="17"/>
      <c r="C18" s="55"/>
      <c r="D18" s="17"/>
      <c r="E18" s="17"/>
      <c r="F18" s="368"/>
      <c r="G18" s="17"/>
      <c r="H18" s="17"/>
      <c r="I18" s="62"/>
      <c r="J18" s="366" t="s">
        <v>400</v>
      </c>
      <c r="K18" s="18"/>
      <c r="L18" s="3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25"/>
      <c r="B19" s="17">
        <v>0.9</v>
      </c>
      <c r="C19" s="55"/>
      <c r="D19" s="17"/>
      <c r="E19" s="17"/>
      <c r="F19" s="368"/>
      <c r="G19" s="17"/>
      <c r="H19" s="17"/>
      <c r="I19" s="62"/>
      <c r="J19" s="365">
        <v>2000</v>
      </c>
      <c r="K19" s="18"/>
      <c r="L19" s="3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A20" s="25"/>
      <c r="B20" s="17"/>
      <c r="C20" s="55"/>
      <c r="D20" s="17"/>
      <c r="E20" s="17"/>
      <c r="F20" s="368"/>
      <c r="G20" s="17"/>
      <c r="H20" s="17"/>
      <c r="I20" s="62"/>
      <c r="J20" s="17"/>
      <c r="K20" s="18"/>
      <c r="L20" s="3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25">
      <c r="A21" s="25"/>
      <c r="B21" s="17">
        <v>0.8</v>
      </c>
      <c r="C21" s="55"/>
      <c r="D21" s="17"/>
      <c r="E21" s="17"/>
      <c r="F21" s="368"/>
      <c r="G21" s="17"/>
      <c r="H21" s="17"/>
      <c r="I21" s="62"/>
      <c r="J21" s="17"/>
      <c r="K21" s="18"/>
      <c r="L21" s="3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5">
      <c r="A22" s="25"/>
      <c r="B22" s="17"/>
      <c r="C22" s="55"/>
      <c r="D22" s="17"/>
      <c r="E22" s="17"/>
      <c r="F22" s="368"/>
      <c r="G22" s="17"/>
      <c r="H22" s="367"/>
      <c r="I22" s="62"/>
      <c r="J22" s="17"/>
      <c r="K22" s="18"/>
      <c r="L22" s="3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25">
      <c r="A23" s="25"/>
      <c r="B23" s="17">
        <v>0.6</v>
      </c>
      <c r="C23" s="55"/>
      <c r="D23" s="367"/>
      <c r="E23" s="17"/>
      <c r="F23" s="368"/>
      <c r="G23" s="17"/>
      <c r="H23" s="368"/>
      <c r="I23" s="62"/>
      <c r="J23" s="365">
        <v>1000</v>
      </c>
      <c r="K23" s="18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25">
      <c r="A24" s="25"/>
      <c r="B24" s="17"/>
      <c r="C24" s="55"/>
      <c r="D24" s="368"/>
      <c r="E24" s="17"/>
      <c r="F24" s="368"/>
      <c r="G24" s="17"/>
      <c r="H24" s="368"/>
      <c r="I24" s="62"/>
      <c r="J24" s="17"/>
      <c r="K24" s="18"/>
      <c r="L24" s="3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25">
      <c r="A25" s="25"/>
      <c r="B25" s="17"/>
      <c r="C25" s="57"/>
      <c r="D25" s="369"/>
      <c r="E25" s="183"/>
      <c r="F25" s="369"/>
      <c r="G25" s="183"/>
      <c r="H25" s="369"/>
      <c r="I25" s="61"/>
      <c r="J25" s="17"/>
      <c r="K25" s="18"/>
      <c r="L25" s="3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25">
      <c r="A26" s="25"/>
      <c r="B26" s="17"/>
      <c r="C26" s="17"/>
      <c r="D26" s="34" t="s">
        <v>396</v>
      </c>
      <c r="E26" s="17"/>
      <c r="F26" s="364" t="s">
        <v>397</v>
      </c>
      <c r="G26" s="17"/>
      <c r="H26" s="34" t="s">
        <v>398</v>
      </c>
      <c r="I26" s="17"/>
      <c r="J26" s="17"/>
      <c r="K26" s="18"/>
      <c r="L26" s="3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3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25">
      <c r="A28" s="25"/>
      <c r="B28" s="17"/>
      <c r="C28" s="17"/>
      <c r="D28" s="17"/>
      <c r="E28" s="17"/>
      <c r="F28" s="17" t="s">
        <v>395</v>
      </c>
      <c r="G28" s="17"/>
      <c r="H28" s="17"/>
      <c r="I28" s="17"/>
      <c r="J28" s="17"/>
      <c r="K28" s="18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25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5.75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2:27" x14ac:dyDescent="0.25"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2:27" x14ac:dyDescent="0.25"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2:27" x14ac:dyDescent="0.25"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2:27" x14ac:dyDescent="0.25"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2:27" x14ac:dyDescent="0.25"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2:27" x14ac:dyDescent="0.25"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2:27" ht="15" customHeight="1" x14ac:dyDescent="0.25"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2:27" ht="15" customHeight="1" x14ac:dyDescent="0.25"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2:27" ht="15" customHeight="1" x14ac:dyDescent="0.25"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2:27" ht="15" customHeight="1" x14ac:dyDescent="0.25"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2:27" ht="15" customHeight="1" x14ac:dyDescent="0.25"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2:27" ht="15" customHeight="1" x14ac:dyDescent="0.25"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2:27" ht="15" customHeight="1" x14ac:dyDescent="0.25"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2:27" ht="15" customHeight="1" x14ac:dyDescent="0.25"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2:27" ht="15" customHeight="1" x14ac:dyDescent="0.25"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2:27" ht="15" customHeight="1" x14ac:dyDescent="0.25"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15" customHeight="1" x14ac:dyDescent="0.25"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15" customHeight="1" x14ac:dyDescent="0.25"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15" customHeight="1" x14ac:dyDescent="0.25"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15" customHeight="1" x14ac:dyDescent="0.25"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15" customHeight="1" x14ac:dyDescent="0.25"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15" customHeight="1" x14ac:dyDescent="0.25"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2:27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2:27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2:27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2:27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2:27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2:27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2:27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2:27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2:27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9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15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1.25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254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1.25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/>
      <c r="C8" s="66" t="s">
        <v>255</v>
      </c>
      <c r="D8" s="68"/>
      <c r="E8" s="68">
        <v>500</v>
      </c>
      <c r="F8" s="17"/>
      <c r="G8" s="17"/>
      <c r="H8" s="1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76" t="s">
        <v>256</v>
      </c>
      <c r="D9" s="78"/>
      <c r="E9" s="78">
        <v>1000</v>
      </c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70"/>
      <c r="D10" s="70"/>
      <c r="E10" s="70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86"/>
      <c r="D11" s="111" t="s">
        <v>102</v>
      </c>
      <c r="E11" s="112" t="s">
        <v>102</v>
      </c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13"/>
      <c r="D12" s="114" t="s">
        <v>257</v>
      </c>
      <c r="E12" s="115" t="s">
        <v>257</v>
      </c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89" t="s">
        <v>146</v>
      </c>
      <c r="D13" s="236" t="s">
        <v>258</v>
      </c>
      <c r="E13" s="237" t="s">
        <v>259</v>
      </c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113">
        <v>0</v>
      </c>
      <c r="D14" s="238">
        <v>3700</v>
      </c>
      <c r="E14" s="239">
        <v>2886</v>
      </c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113">
        <v>100</v>
      </c>
      <c r="D15" s="238">
        <v>7400</v>
      </c>
      <c r="E15" s="239">
        <v>5483.4</v>
      </c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13">
        <v>250</v>
      </c>
      <c r="D16" s="238">
        <v>19610</v>
      </c>
      <c r="E16" s="239">
        <v>15295.8</v>
      </c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113">
        <v>500</v>
      </c>
      <c r="D17" s="240">
        <v>33300</v>
      </c>
      <c r="E17" s="241">
        <v>31746</v>
      </c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89">
        <v>1000</v>
      </c>
      <c r="D18" s="242">
        <v>0</v>
      </c>
      <c r="E18" s="243">
        <v>0</v>
      </c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18" t="s">
        <v>244</v>
      </c>
      <c r="D19" s="244">
        <f>SUM(D14:D18)</f>
        <v>64010</v>
      </c>
      <c r="E19" s="245">
        <f>SUM(E14:E18)</f>
        <v>55411.199999999997</v>
      </c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thickBot="1" x14ac:dyDescent="0.3">
      <c r="A22" s="24"/>
      <c r="B22" s="31"/>
      <c r="C22" s="31"/>
      <c r="D22" s="31"/>
      <c r="E22" s="31"/>
      <c r="F22" s="31"/>
      <c r="G22" s="31"/>
      <c r="H22" s="31"/>
      <c r="I22" s="32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B23" s="30"/>
      <c r="C23" s="30"/>
      <c r="D23" s="30"/>
      <c r="E23" s="30"/>
      <c r="F23" s="30"/>
      <c r="G23" s="30"/>
      <c r="H23" s="30"/>
      <c r="I23" s="30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x14ac:dyDescent="0.25"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W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 x14ac:dyDescent="0.25">
      <c r="A1" s="7">
        <v>16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9">
        <f>INDEX('Point Grid'!B:B,MATCH(A1,'Point Grid'!A:A,0))</f>
        <v>3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5" t="s">
        <v>2</v>
      </c>
      <c r="B6" s="70" t="s">
        <v>246</v>
      </c>
      <c r="C6" s="70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thickBot="1" x14ac:dyDescent="0.3">
      <c r="A7" s="9">
        <f>INDEX('Point Grid'!$C$8:$I$54,MATCH($A$1,'Point Grid'!$A$8:$A$54,0),MATCH(A6,'Point Grid'!$C$7:$I$7,0))</f>
        <v>1.5</v>
      </c>
      <c r="B7" s="179"/>
      <c r="C7" s="70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.75" thickBot="1" x14ac:dyDescent="0.3">
      <c r="A8" s="5"/>
      <c r="B8" s="179"/>
      <c r="C8" s="70"/>
      <c r="D8" s="17"/>
      <c r="E8" s="17"/>
      <c r="F8" s="17"/>
      <c r="G8" s="17"/>
      <c r="H8" s="17"/>
      <c r="I8" s="18"/>
      <c r="J8" s="30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5"/>
      <c r="B9" s="179"/>
      <c r="C9" s="70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5" t="s">
        <v>3</v>
      </c>
      <c r="B10" s="70" t="s">
        <v>245</v>
      </c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.75" thickBot="1" x14ac:dyDescent="0.3">
      <c r="A11" s="9">
        <f>INDEX('Point Grid'!$C$8:$I$54,MATCH($A$1,'Point Grid'!$A$8:$A$54,0),MATCH(A10,'Point Grid'!$C$7:$I$7,0))</f>
        <v>0.75</v>
      </c>
      <c r="B11" s="17"/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.75" thickBot="1" x14ac:dyDescent="0.3">
      <c r="A12" s="5"/>
      <c r="B12" s="17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25"/>
      <c r="B13" s="17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5" t="s">
        <v>4</v>
      </c>
      <c r="B14" s="70" t="s">
        <v>247</v>
      </c>
      <c r="C14" s="17"/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ht="15.75" thickBot="1" x14ac:dyDescent="0.3">
      <c r="A15" s="9">
        <f>INDEX('Point Grid'!$C$8:$I$54,MATCH($A$1,'Point Grid'!$A$8:$A$54,0),MATCH(A14,'Point Grid'!$C$7:$I$7,0))</f>
        <v>0.75</v>
      </c>
      <c r="B15" s="17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ht="15.75" thickBot="1" x14ac:dyDescent="0.3">
      <c r="A16" s="5"/>
      <c r="B16" s="17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5"/>
      <c r="B17" s="17"/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25"/>
      <c r="B18" s="185" t="s">
        <v>248</v>
      </c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25"/>
      <c r="B20" s="125" t="s">
        <v>249</v>
      </c>
      <c r="C20" s="231"/>
      <c r="D20" s="174"/>
      <c r="E20" s="232">
        <v>589000</v>
      </c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25"/>
      <c r="B21" s="55" t="s">
        <v>250</v>
      </c>
      <c r="C21" s="17"/>
      <c r="D21" s="62"/>
      <c r="E21" s="233">
        <v>430000</v>
      </c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25"/>
      <c r="B22" s="57" t="s">
        <v>251</v>
      </c>
      <c r="C22" s="183"/>
      <c r="D22" s="61"/>
      <c r="E22" s="235">
        <v>0.95</v>
      </c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25"/>
      <c r="B23" s="57" t="s">
        <v>252</v>
      </c>
      <c r="C23" s="183"/>
      <c r="D23" s="61"/>
      <c r="E23" s="234">
        <v>200000</v>
      </c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2:23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2:23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2:23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2:23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2:23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3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2:23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2:23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23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2:23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2:23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W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3" x14ac:dyDescent="0.25">
      <c r="A1" s="7">
        <v>17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5">
      <c r="A4" s="9">
        <f>INDEX('Point Grid'!B:B,MATCH(A1,'Point Grid'!A:A,0))</f>
        <v>3.5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5" t="s">
        <v>2</v>
      </c>
      <c r="B6" s="17" t="s">
        <v>131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.75" thickBot="1" x14ac:dyDescent="0.3">
      <c r="A7" s="9">
        <f>INDEX('Point Grid'!$C$8:$I$54,MATCH($A$1,'Point Grid'!$A$8:$A$54,0),MATCH(A6,'Point Grid'!$C$7:$I$7,0))</f>
        <v>0.5</v>
      </c>
      <c r="B7" s="17" t="s">
        <v>132</v>
      </c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.75" thickBot="1" x14ac:dyDescent="0.3">
      <c r="A8" s="5"/>
      <c r="B8" s="17"/>
      <c r="C8" s="17"/>
      <c r="D8" s="17"/>
      <c r="E8" s="17"/>
      <c r="F8" s="17"/>
      <c r="G8" s="17"/>
      <c r="H8" s="17"/>
      <c r="I8" s="18"/>
      <c r="J8" s="30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5"/>
      <c r="B9" s="17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5" t="s">
        <v>3</v>
      </c>
      <c r="B10" s="70" t="s">
        <v>264</v>
      </c>
      <c r="C10" s="70"/>
      <c r="D10" s="70"/>
      <c r="E10" s="70"/>
      <c r="F10" s="70"/>
      <c r="G10" s="70"/>
      <c r="H10" s="70"/>
      <c r="I10" s="18"/>
      <c r="J10" s="3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5.75" thickBot="1" x14ac:dyDescent="0.3">
      <c r="A11" s="9">
        <f>INDEX('Point Grid'!$C$8:$I$54,MATCH($A$1,'Point Grid'!$A$8:$A$54,0),MATCH(A10,'Point Grid'!$C$7:$I$7,0))</f>
        <v>3</v>
      </c>
      <c r="B11" s="70"/>
      <c r="C11" s="70"/>
      <c r="D11" s="70"/>
      <c r="E11" s="70"/>
      <c r="F11" s="70"/>
      <c r="G11" s="70"/>
      <c r="H11" s="70"/>
      <c r="I11" s="18"/>
      <c r="J11" s="30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ht="15.75" thickBot="1" x14ac:dyDescent="0.3">
      <c r="A12" s="5"/>
      <c r="B12" s="246" t="s">
        <v>260</v>
      </c>
      <c r="C12" s="247"/>
      <c r="D12" s="247"/>
      <c r="E12" s="247"/>
      <c r="F12" s="247"/>
      <c r="G12" s="248"/>
      <c r="H12" s="249">
        <v>0.08</v>
      </c>
      <c r="I12" s="18"/>
      <c r="J12" s="30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25"/>
      <c r="B13" s="250" t="s">
        <v>261</v>
      </c>
      <c r="C13" s="251"/>
      <c r="D13" s="251"/>
      <c r="E13" s="251"/>
      <c r="F13" s="251"/>
      <c r="G13" s="252"/>
      <c r="H13" s="253">
        <v>0.15</v>
      </c>
      <c r="I13" s="18"/>
      <c r="J13" s="30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5"/>
      <c r="B14" s="84"/>
      <c r="C14" s="84"/>
      <c r="D14" s="84"/>
      <c r="E14" s="84"/>
      <c r="F14" s="84"/>
      <c r="G14" s="84"/>
      <c r="H14" s="84"/>
      <c r="I14" s="18"/>
      <c r="J14" s="30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5"/>
      <c r="B15" s="70"/>
      <c r="C15" s="70"/>
      <c r="D15" s="70"/>
      <c r="E15" s="70"/>
      <c r="F15" s="70"/>
      <c r="G15" s="70"/>
      <c r="H15" s="70"/>
      <c r="I15" s="18"/>
      <c r="J15" s="30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5"/>
      <c r="B16" s="83" t="s">
        <v>262</v>
      </c>
      <c r="C16" s="70"/>
      <c r="D16" s="70"/>
      <c r="E16" s="70"/>
      <c r="F16" s="70"/>
      <c r="G16" s="70"/>
      <c r="H16" s="70"/>
      <c r="I16" s="18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2"/>
      <c r="B17" s="70"/>
      <c r="C17" s="70"/>
      <c r="D17" s="70"/>
      <c r="E17" s="70"/>
      <c r="F17" s="70"/>
      <c r="G17" s="70"/>
      <c r="H17" s="70"/>
      <c r="I17" s="18"/>
      <c r="J17" s="30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22"/>
      <c r="B18" s="118" t="s">
        <v>74</v>
      </c>
      <c r="C18" s="225" t="s">
        <v>78</v>
      </c>
      <c r="D18" s="225" t="s">
        <v>263</v>
      </c>
      <c r="E18" s="216" t="s">
        <v>77</v>
      </c>
      <c r="F18" s="70"/>
      <c r="G18" s="70"/>
      <c r="H18" s="70"/>
      <c r="I18" s="18"/>
      <c r="J18" s="30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15" customHeight="1" x14ac:dyDescent="0.25">
      <c r="A19" s="22"/>
      <c r="B19" s="113" t="s">
        <v>71</v>
      </c>
      <c r="C19" s="72">
        <v>135000</v>
      </c>
      <c r="D19" s="254">
        <v>0.66</v>
      </c>
      <c r="E19" s="94">
        <v>0.89</v>
      </c>
      <c r="F19" s="70"/>
      <c r="G19" s="70"/>
      <c r="H19" s="70"/>
      <c r="I19" s="18"/>
      <c r="J19" s="30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15" customHeight="1" x14ac:dyDescent="0.25">
      <c r="A20" s="22"/>
      <c r="B20" s="113" t="s">
        <v>72</v>
      </c>
      <c r="C20" s="72">
        <v>734000</v>
      </c>
      <c r="D20" s="254">
        <v>1</v>
      </c>
      <c r="E20" s="94">
        <v>1</v>
      </c>
      <c r="F20" s="70"/>
      <c r="G20" s="70"/>
      <c r="H20" s="70"/>
      <c r="I20" s="18"/>
      <c r="J20" s="3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22"/>
      <c r="B21" s="89" t="s">
        <v>73</v>
      </c>
      <c r="C21" s="77">
        <v>174000</v>
      </c>
      <c r="D21" s="255">
        <v>1.17</v>
      </c>
      <c r="E21" s="97">
        <v>1.24</v>
      </c>
      <c r="F21" s="70"/>
      <c r="G21" s="70"/>
      <c r="H21" s="70"/>
      <c r="I21" s="18"/>
      <c r="J21" s="30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22"/>
      <c r="B22" s="89" t="s">
        <v>244</v>
      </c>
      <c r="C22" s="256">
        <v>1043000</v>
      </c>
      <c r="D22" s="257" t="s">
        <v>100</v>
      </c>
      <c r="E22" s="228" t="s">
        <v>100</v>
      </c>
      <c r="F22" s="70"/>
      <c r="G22" s="70"/>
      <c r="H22" s="70"/>
      <c r="I22" s="18"/>
      <c r="J22" s="30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22"/>
      <c r="B23" s="17"/>
      <c r="C23" s="64"/>
      <c r="D23" s="64"/>
      <c r="E23" s="64"/>
      <c r="F23" s="64"/>
      <c r="G23" s="64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ht="15" customHeight="1" thickBot="1" x14ac:dyDescent="0.3">
      <c r="A24" s="24"/>
      <c r="B24" s="31"/>
      <c r="C24" s="31"/>
      <c r="D24" s="31"/>
      <c r="E24" s="31"/>
      <c r="F24" s="31"/>
      <c r="G24" s="31"/>
      <c r="H24" s="31"/>
      <c r="I24" s="32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J25" s="30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J26" s="30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ht="15" customHeight="1" x14ac:dyDescent="0.25">
      <c r="J27" s="30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5" customHeight="1" x14ac:dyDescent="0.25">
      <c r="J28" s="30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J29" s="30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5" customHeight="1" x14ac:dyDescent="0.25">
      <c r="B30" s="30"/>
      <c r="C30" s="30"/>
      <c r="D30" s="30"/>
      <c r="E30" s="30"/>
      <c r="F30" s="30"/>
      <c r="G30" s="30"/>
      <c r="H30" s="30"/>
      <c r="I30" s="30"/>
      <c r="J30" s="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2:23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2:23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2:23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2:23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2:23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2:23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2:23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2:23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2:23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2:23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2:23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2:23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2:23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2:23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2:23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2:23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2:23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2:23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2:23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2:23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2:23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2:23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2:23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2:23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2:23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2:23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2:23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2:23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2:23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2:23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2:23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2:23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2:23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2:23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2:23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23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23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2:23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23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23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23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2:23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2:23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2:23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2:23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3" width="9.140625" style="21" customWidth="1"/>
    <col min="14" max="16384" width="9.140625" style="21"/>
  </cols>
  <sheetData>
    <row r="1" spans="1:28" x14ac:dyDescent="0.25">
      <c r="A1" s="7">
        <v>18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5" t="s">
        <v>2</v>
      </c>
      <c r="B6" s="70" t="s">
        <v>133</v>
      </c>
      <c r="C6" s="70"/>
      <c r="D6" s="70"/>
      <c r="E6" s="70"/>
      <c r="F6" s="134">
        <v>2021</v>
      </c>
      <c r="G6" s="70" t="s">
        <v>134</v>
      </c>
      <c r="H6" s="70"/>
      <c r="I6" s="70"/>
      <c r="J6" s="134">
        <v>2023</v>
      </c>
      <c r="K6" s="64"/>
      <c r="L6" s="64"/>
      <c r="M6" s="18"/>
      <c r="N6" s="30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5.75" thickBot="1" x14ac:dyDescent="0.3">
      <c r="A7" s="9">
        <f>INDEX('Point Grid'!$C$8:$I$54,MATCH($A$1,'Point Grid'!$A$8:$A$54,0),MATCH(A6,'Point Grid'!$C$7:$I$7,0))</f>
        <v>0.5</v>
      </c>
      <c r="B7" s="84"/>
      <c r="C7" s="70"/>
      <c r="D7" s="70"/>
      <c r="E7" s="70"/>
      <c r="F7" s="70"/>
      <c r="G7" s="70"/>
      <c r="H7" s="70"/>
      <c r="I7" s="70"/>
      <c r="J7" s="70"/>
      <c r="K7" s="70"/>
      <c r="L7" s="70"/>
      <c r="M7" s="18"/>
      <c r="N7" s="30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15.75" thickBot="1" x14ac:dyDescent="0.3">
      <c r="A8" s="5"/>
      <c r="B8" s="84"/>
      <c r="C8" s="110"/>
      <c r="D8" s="64"/>
      <c r="E8" s="64"/>
      <c r="F8" s="64"/>
      <c r="G8" s="64"/>
      <c r="H8" s="64"/>
      <c r="I8" s="64"/>
      <c r="J8" s="64"/>
      <c r="K8" s="64"/>
      <c r="L8" s="64"/>
      <c r="M8" s="18"/>
      <c r="N8" s="30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5"/>
      <c r="B9" s="85"/>
      <c r="C9" s="70"/>
      <c r="D9" s="70"/>
      <c r="E9" s="70"/>
      <c r="F9" s="70"/>
      <c r="G9" s="70"/>
      <c r="H9" s="70"/>
      <c r="I9" s="70"/>
      <c r="J9" s="70"/>
      <c r="K9" s="70"/>
      <c r="L9" s="70"/>
      <c r="M9" s="18"/>
      <c r="N9" s="30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5" t="s">
        <v>3</v>
      </c>
      <c r="B10" s="70" t="s">
        <v>133</v>
      </c>
      <c r="C10" s="70"/>
      <c r="D10" s="70"/>
      <c r="E10" s="70"/>
      <c r="F10" s="134">
        <v>2022</v>
      </c>
      <c r="G10" s="70" t="s">
        <v>135</v>
      </c>
      <c r="H10" s="70"/>
      <c r="I10" s="70"/>
      <c r="J10" s="134">
        <v>2025</v>
      </c>
      <c r="K10" s="70"/>
      <c r="L10" s="70"/>
      <c r="M10" s="18"/>
      <c r="N10" s="3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5.75" thickBot="1" x14ac:dyDescent="0.3">
      <c r="A11" s="9">
        <f>INDEX('Point Grid'!$C$8:$I$54,MATCH($A$1,'Point Grid'!$A$8:$A$54,0),MATCH(A10,'Point Grid'!$C$7:$I$7,0))</f>
        <v>0.5</v>
      </c>
      <c r="B11" s="85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8"/>
      <c r="N11" s="30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5.75" thickBot="1" x14ac:dyDescent="0.3">
      <c r="A12" s="5"/>
      <c r="B12" s="85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8"/>
      <c r="N12" s="30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x14ac:dyDescent="0.25">
      <c r="A13" s="25"/>
      <c r="B13" s="64" t="s">
        <v>142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8"/>
      <c r="N13" s="30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x14ac:dyDescent="0.25">
      <c r="A14" s="2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18"/>
      <c r="N14" s="30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x14ac:dyDescent="0.25">
      <c r="A15" s="25"/>
      <c r="B15" s="86" t="s">
        <v>136</v>
      </c>
      <c r="C15" s="158" t="s">
        <v>137</v>
      </c>
      <c r="D15" s="158"/>
      <c r="E15" s="158"/>
      <c r="F15" s="158"/>
      <c r="G15" s="122"/>
      <c r="H15" s="70"/>
      <c r="I15" s="70"/>
      <c r="J15" s="70"/>
      <c r="K15" s="70"/>
      <c r="L15" s="64"/>
      <c r="M15" s="18"/>
      <c r="N15" s="30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x14ac:dyDescent="0.25">
      <c r="A16" s="64"/>
      <c r="B16" s="89" t="s">
        <v>138</v>
      </c>
      <c r="C16" s="116">
        <v>0</v>
      </c>
      <c r="D16" s="116">
        <v>1</v>
      </c>
      <c r="E16" s="116">
        <v>2</v>
      </c>
      <c r="F16" s="116">
        <v>3</v>
      </c>
      <c r="G16" s="117">
        <v>4</v>
      </c>
      <c r="H16" s="70"/>
      <c r="I16" s="70"/>
      <c r="J16" s="70"/>
      <c r="K16" s="70"/>
      <c r="L16" s="64"/>
      <c r="M16" s="18"/>
      <c r="N16" s="30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25">
      <c r="A17" s="64"/>
      <c r="B17" s="93">
        <v>2021</v>
      </c>
      <c r="C17" s="72">
        <v>68850</v>
      </c>
      <c r="D17" s="72">
        <v>56100</v>
      </c>
      <c r="E17" s="72">
        <v>51000</v>
      </c>
      <c r="F17" s="72">
        <v>53550</v>
      </c>
      <c r="G17" s="73">
        <v>25500</v>
      </c>
      <c r="H17" s="70"/>
      <c r="I17" s="70"/>
      <c r="J17" s="70"/>
      <c r="K17" s="70"/>
      <c r="L17" s="64"/>
      <c r="M17" s="18"/>
      <c r="N17" s="30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" customHeight="1" x14ac:dyDescent="0.25">
      <c r="A18" s="64"/>
      <c r="B18" s="93">
        <v>2022</v>
      </c>
      <c r="C18" s="72">
        <v>37460</v>
      </c>
      <c r="D18" s="72">
        <v>45490</v>
      </c>
      <c r="E18" s="72">
        <v>64220</v>
      </c>
      <c r="F18" s="72">
        <v>66900</v>
      </c>
      <c r="G18" s="73">
        <v>53520</v>
      </c>
      <c r="H18" s="70"/>
      <c r="I18" s="70"/>
      <c r="J18" s="70"/>
      <c r="K18" s="70"/>
      <c r="L18" s="64"/>
      <c r="M18" s="18"/>
      <c r="N18" s="30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25"/>
      <c r="B19" s="93">
        <v>2023</v>
      </c>
      <c r="C19" s="72">
        <v>69530</v>
      </c>
      <c r="D19" s="72">
        <v>44500</v>
      </c>
      <c r="E19" s="72">
        <v>38930</v>
      </c>
      <c r="F19" s="72">
        <v>55620</v>
      </c>
      <c r="G19" s="73">
        <v>69530</v>
      </c>
      <c r="H19" s="70"/>
      <c r="I19" s="70"/>
      <c r="J19" s="70"/>
      <c r="K19" s="70"/>
      <c r="L19" s="64"/>
      <c r="M19" s="18"/>
      <c r="N19" s="30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" customHeight="1" x14ac:dyDescent="0.25">
      <c r="A20" s="25"/>
      <c r="B20" s="93">
        <v>2024</v>
      </c>
      <c r="C20" s="72">
        <v>50560</v>
      </c>
      <c r="D20" s="72">
        <v>61200</v>
      </c>
      <c r="E20" s="72">
        <v>69190</v>
      </c>
      <c r="F20" s="72">
        <v>21290</v>
      </c>
      <c r="G20" s="73">
        <v>63860</v>
      </c>
      <c r="H20" s="133"/>
      <c r="I20" s="70"/>
      <c r="J20" s="70"/>
      <c r="K20" s="70"/>
      <c r="L20" s="64"/>
      <c r="M20" s="18"/>
      <c r="N20" s="3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" customHeight="1" x14ac:dyDescent="0.25">
      <c r="A21" s="25"/>
      <c r="B21" s="95">
        <v>2025</v>
      </c>
      <c r="C21" s="77">
        <v>56400</v>
      </c>
      <c r="D21" s="77">
        <v>64860</v>
      </c>
      <c r="E21" s="77">
        <v>42300</v>
      </c>
      <c r="F21" s="77">
        <v>73320</v>
      </c>
      <c r="G21" s="78">
        <v>45120</v>
      </c>
      <c r="H21" s="70"/>
      <c r="I21" s="70"/>
      <c r="J21" s="70"/>
      <c r="K21" s="70"/>
      <c r="L21" s="64"/>
      <c r="M21" s="18"/>
      <c r="N21" s="30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25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27"/>
      <c r="M22" s="18"/>
      <c r="N22" s="30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" customHeight="1" x14ac:dyDescent="0.25">
      <c r="A23" s="25"/>
      <c r="B23" s="179" t="s">
        <v>123</v>
      </c>
      <c r="C23" s="70" t="s">
        <v>139</v>
      </c>
      <c r="D23" s="70"/>
      <c r="E23" s="70"/>
      <c r="F23" s="70"/>
      <c r="G23" s="70"/>
      <c r="H23" s="70"/>
      <c r="I23" s="70"/>
      <c r="J23" s="70"/>
      <c r="K23" s="70"/>
      <c r="L23" s="27"/>
      <c r="M23" s="18"/>
      <c r="N23" s="30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" customHeight="1" x14ac:dyDescent="0.25">
      <c r="A24" s="25"/>
      <c r="B24" s="179" t="s">
        <v>123</v>
      </c>
      <c r="C24" s="70" t="s">
        <v>140</v>
      </c>
      <c r="D24" s="70"/>
      <c r="E24" s="70"/>
      <c r="F24" s="70"/>
      <c r="G24" s="70"/>
      <c r="H24" s="70"/>
      <c r="I24" s="70"/>
      <c r="J24" s="104" t="s">
        <v>141</v>
      </c>
      <c r="K24" s="109">
        <v>2022</v>
      </c>
      <c r="L24" s="27"/>
      <c r="M24" s="18"/>
      <c r="N24" s="30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" customHeight="1" x14ac:dyDescent="0.25">
      <c r="A25" s="25"/>
      <c r="B25" s="70"/>
      <c r="C25" s="70"/>
      <c r="D25" s="70"/>
      <c r="E25" s="70"/>
      <c r="F25" s="70"/>
      <c r="G25" s="70"/>
      <c r="H25" s="70"/>
      <c r="I25" s="119" t="s">
        <v>143</v>
      </c>
      <c r="J25" s="104" t="s">
        <v>141</v>
      </c>
      <c r="K25" s="109">
        <v>2022</v>
      </c>
      <c r="L25" s="27"/>
      <c r="M25" s="18"/>
      <c r="N25" s="30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" customHeight="1" x14ac:dyDescent="0.25">
      <c r="A26" s="25"/>
      <c r="B26" s="1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8"/>
      <c r="N26" s="30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" customHeight="1" x14ac:dyDescent="0.25">
      <c r="A27" s="25"/>
      <c r="B27" s="1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8"/>
      <c r="N27" s="30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" customHeight="1" x14ac:dyDescent="0.25">
      <c r="A28" s="25"/>
      <c r="B28" s="1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18"/>
      <c r="N28" s="30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0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" customHeight="1" x14ac:dyDescent="0.25">
      <c r="N32" s="30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2:28" ht="15" customHeight="1" x14ac:dyDescent="0.25">
      <c r="N33" s="30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2:28" ht="15" customHeight="1" x14ac:dyDescent="0.25">
      <c r="N34" s="30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2:28" ht="15" customHeight="1" x14ac:dyDescent="0.25">
      <c r="N35" s="30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2:28" ht="15" customHeight="1" x14ac:dyDescent="0.25">
      <c r="N36" s="30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2:28" ht="15" customHeight="1" x14ac:dyDescent="0.25">
      <c r="N37" s="30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2:28" ht="15" customHeight="1" x14ac:dyDescent="0.25">
      <c r="N38" s="30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2:28" ht="15" customHeight="1" x14ac:dyDescent="0.25">
      <c r="N39" s="30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5" customHeight="1" x14ac:dyDescent="0.25">
      <c r="N40" s="3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2:28" ht="15" customHeight="1" x14ac:dyDescent="0.25">
      <c r="N41" s="30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2:28" ht="15" customHeight="1" x14ac:dyDescent="0.25">
      <c r="N42" s="30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2:28" ht="15" customHeight="1" x14ac:dyDescent="0.25">
      <c r="N43" s="30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2:28" ht="15" customHeight="1" x14ac:dyDescent="0.25">
      <c r="N44" s="30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2:28" ht="15" customHeight="1" x14ac:dyDescent="0.25">
      <c r="N45" s="30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2:28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2:28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2:28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2:28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2:28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28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2:28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2:28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2:28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2:28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2:28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2:28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2:28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2:28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2:28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2:28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2:28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28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2:28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2:28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2:28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2:28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2:28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2:28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2:28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2:28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2:28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2:28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2:28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2:28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2:28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2:28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2:28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2:28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2:28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2:28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2:28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2:28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2:28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2:28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2:28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2:28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2:28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2:28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2:28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2:28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2:28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2:28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2:28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2:28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28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2:28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 x14ac:dyDescent="0.25">
      <c r="A1" s="7">
        <v>19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Grid'!B:B,MATCH(A1,'Point Grid'!A:A,0))</f>
        <v>0.75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5" t="s">
        <v>2</v>
      </c>
      <c r="B6" s="17" t="s">
        <v>266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Grid'!$C$8:$I$54,MATCH($A$1,'Point Grid'!$A$8:$A$54,0),MATCH(A6,'Point Grid'!$C$7:$I$7,0))</f>
        <v>0.75</v>
      </c>
      <c r="B7" s="17" t="s">
        <v>265</v>
      </c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17" t="s">
        <v>267</v>
      </c>
      <c r="C8" s="17"/>
      <c r="D8" s="1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25"/>
      <c r="B9" s="17"/>
      <c r="C9" s="17"/>
      <c r="D9" s="17"/>
      <c r="E9" s="17"/>
      <c r="F9" s="17"/>
      <c r="G9" s="17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25"/>
      <c r="B10" s="17"/>
      <c r="C10" s="17"/>
      <c r="D10" s="17"/>
      <c r="E10" s="17"/>
      <c r="F10" s="17"/>
      <c r="G10" s="17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25"/>
      <c r="B11" s="17"/>
      <c r="C11" s="17"/>
      <c r="D11" s="17"/>
      <c r="E11" s="17"/>
      <c r="F11" s="17"/>
      <c r="G11" s="17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25"/>
      <c r="B12" s="17"/>
      <c r="C12" s="17"/>
      <c r="D12" s="17"/>
      <c r="E12" s="17"/>
      <c r="F12" s="17"/>
      <c r="G12" s="17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25"/>
      <c r="B13" s="17"/>
      <c r="C13" s="17"/>
      <c r="D13" s="17"/>
      <c r="E13" s="17"/>
      <c r="F13" s="17"/>
      <c r="G13" s="17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25"/>
      <c r="B14" s="17"/>
      <c r="C14" s="17"/>
      <c r="D14" s="17"/>
      <c r="E14" s="17"/>
      <c r="F14" s="17"/>
      <c r="G14" s="17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25"/>
      <c r="B15" s="17"/>
      <c r="C15" s="17"/>
      <c r="D15" s="17"/>
      <c r="E15" s="17"/>
      <c r="F15" s="17"/>
      <c r="G15" s="17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25"/>
      <c r="B16" s="17"/>
      <c r="C16" s="17"/>
      <c r="D16" s="17"/>
      <c r="E16" s="17"/>
      <c r="F16" s="17"/>
      <c r="G16" s="17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5"/>
      <c r="B17" s="17"/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</row>
    <row r="18" spans="1:21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</row>
    <row r="20" spans="1:21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</row>
    <row r="21" spans="1:2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</row>
    <row r="22" spans="1:21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</row>
    <row r="23" spans="1:2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</row>
    <row r="24" spans="1:2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</row>
    <row r="26" spans="1:21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</row>
    <row r="27" spans="1:21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</row>
    <row r="28" spans="1:21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8"/>
      <c r="J28" s="30"/>
      <c r="K28"/>
      <c r="L28"/>
      <c r="M28"/>
      <c r="N28"/>
      <c r="O28"/>
      <c r="P28"/>
      <c r="Q28"/>
      <c r="R28"/>
      <c r="S28"/>
      <c r="T28"/>
      <c r="U28"/>
    </row>
    <row r="29" spans="1:21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8"/>
      <c r="J29" s="30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2"/>
      <c r="J30" s="30"/>
      <c r="K30"/>
      <c r="L30"/>
      <c r="M30"/>
      <c r="N30"/>
      <c r="O30"/>
      <c r="P30"/>
      <c r="Q30"/>
      <c r="R30"/>
      <c r="S30"/>
      <c r="T30"/>
      <c r="U30"/>
    </row>
    <row r="31" spans="1:21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/>
      <c r="L31"/>
      <c r="M31"/>
      <c r="N31"/>
      <c r="O31"/>
      <c r="P31"/>
      <c r="Q31"/>
      <c r="R31"/>
      <c r="S31"/>
      <c r="T31"/>
      <c r="U31"/>
    </row>
    <row r="32" spans="1:21" ht="15" customHeight="1" x14ac:dyDescent="0.25">
      <c r="J32" s="30"/>
      <c r="K32"/>
      <c r="L32"/>
      <c r="M32"/>
      <c r="N32"/>
      <c r="O32"/>
      <c r="P32"/>
      <c r="Q32"/>
      <c r="R32"/>
      <c r="S32"/>
      <c r="T32"/>
      <c r="U32"/>
    </row>
    <row r="33" spans="2:21" ht="15" customHeight="1" x14ac:dyDescent="0.25">
      <c r="J33" s="30"/>
      <c r="K33"/>
      <c r="L33"/>
      <c r="M33"/>
      <c r="N33"/>
      <c r="O33"/>
      <c r="P33"/>
      <c r="Q33"/>
      <c r="R33"/>
      <c r="S33"/>
      <c r="T33"/>
      <c r="U33"/>
    </row>
    <row r="34" spans="2:21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</row>
    <row r="35" spans="2:21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</row>
    <row r="36" spans="2:21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</row>
    <row r="37" spans="2:21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</row>
    <row r="38" spans="2:21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</row>
    <row r="39" spans="2:21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</row>
    <row r="40" spans="2:21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</row>
    <row r="41" spans="2:21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</row>
    <row r="42" spans="2:21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</row>
    <row r="43" spans="2:21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</row>
    <row r="44" spans="2:21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</row>
    <row r="45" spans="2:21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</row>
    <row r="46" spans="2:2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</row>
    <row r="47" spans="2:2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</row>
    <row r="48" spans="2:2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</row>
    <row r="49" spans="2:2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</row>
    <row r="50" spans="2:2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</row>
    <row r="51" spans="2:2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</row>
    <row r="52" spans="2:2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</row>
    <row r="53" spans="2:2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</row>
    <row r="54" spans="2:2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</row>
    <row r="55" spans="2:2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</row>
    <row r="56" spans="2:2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</row>
    <row r="57" spans="2:2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</row>
    <row r="58" spans="2:2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</row>
    <row r="59" spans="2:2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</row>
    <row r="60" spans="2:2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</row>
    <row r="61" spans="2:2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</row>
    <row r="62" spans="2:2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</row>
    <row r="63" spans="2:2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</row>
    <row r="64" spans="2:2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</row>
    <row r="65" spans="2:2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</row>
    <row r="66" spans="2:2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</row>
    <row r="67" spans="2:2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</row>
    <row r="68" spans="2:2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</row>
    <row r="69" spans="2:2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</row>
    <row r="70" spans="2:2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</row>
    <row r="71" spans="2:2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</row>
    <row r="72" spans="2:2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</row>
    <row r="73" spans="2:2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</row>
    <row r="74" spans="2:2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</row>
    <row r="75" spans="2:2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</row>
    <row r="76" spans="2:2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</row>
    <row r="77" spans="2:2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</row>
    <row r="78" spans="2:2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</row>
    <row r="79" spans="2:2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</row>
    <row r="80" spans="2:2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</row>
    <row r="81" spans="2:2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</row>
    <row r="82" spans="2:2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</row>
    <row r="83" spans="2:2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</row>
    <row r="84" spans="2:2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</row>
    <row r="85" spans="2:2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</row>
    <row r="86" spans="2:2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</row>
    <row r="87" spans="2:2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</row>
    <row r="88" spans="2:2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</row>
    <row r="89" spans="2:2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</row>
    <row r="90" spans="2:2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</row>
    <row r="91" spans="2:2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</row>
    <row r="92" spans="2:2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</row>
    <row r="93" spans="2:2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</row>
    <row r="94" spans="2:2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</row>
    <row r="95" spans="2:2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</row>
    <row r="96" spans="2:2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</row>
    <row r="97" spans="2:2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</row>
    <row r="98" spans="2:2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</row>
    <row r="99" spans="2:2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</row>
    <row r="100" spans="2:2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</row>
    <row r="101" spans="2:2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 x14ac:dyDescent="0.25">
      <c r="A1" s="7">
        <v>20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75" t="s">
        <v>24</v>
      </c>
      <c r="L1" s="37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25" t="s">
        <v>2</v>
      </c>
      <c r="B6" s="52" t="s">
        <v>272</v>
      </c>
      <c r="C6" s="52"/>
      <c r="D6" s="52"/>
      <c r="E6" s="52"/>
      <c r="F6" s="52"/>
      <c r="G6" s="52"/>
      <c r="H6" s="52"/>
      <c r="I6" s="52"/>
      <c r="J6" s="52"/>
      <c r="K6" s="52"/>
      <c r="L6" s="18"/>
      <c r="M6" s="3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 x14ac:dyDescent="0.3">
      <c r="A7" s="9">
        <f>INDEX('Point Grid'!$C$8:$I$54,MATCH($A$1,'Point Grid'!$A$8:$A$54,0),MATCH(A6,'Point Grid'!$C$7:$I$7,0))</f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18"/>
      <c r="M7" s="3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 x14ac:dyDescent="0.3">
      <c r="A8" s="5"/>
      <c r="B8" s="52"/>
      <c r="C8" s="52"/>
      <c r="D8" s="52"/>
      <c r="E8" s="52"/>
      <c r="F8" s="52"/>
      <c r="G8" s="52"/>
      <c r="H8" s="52"/>
      <c r="I8" s="52"/>
      <c r="J8" s="52"/>
      <c r="K8" s="52"/>
      <c r="L8" s="18"/>
      <c r="M8" s="3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 x14ac:dyDescent="0.25">
      <c r="A9" s="25"/>
      <c r="B9" s="52"/>
      <c r="C9" s="52"/>
      <c r="D9" s="175"/>
      <c r="E9" s="258">
        <v>2020</v>
      </c>
      <c r="F9" s="259"/>
      <c r="G9" s="258">
        <v>2021</v>
      </c>
      <c r="H9" s="259"/>
      <c r="I9" s="258">
        <v>2022</v>
      </c>
      <c r="J9" s="169"/>
      <c r="K9" s="52"/>
      <c r="L9" s="18"/>
      <c r="M9" s="3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 x14ac:dyDescent="0.25">
      <c r="A10" s="25"/>
      <c r="B10" s="52"/>
      <c r="C10" s="52"/>
      <c r="D10" s="175"/>
      <c r="E10" s="52"/>
      <c r="F10" s="172" t="s">
        <v>121</v>
      </c>
      <c r="G10" s="52"/>
      <c r="H10" s="172" t="s">
        <v>121</v>
      </c>
      <c r="I10" s="52"/>
      <c r="J10" s="170" t="s">
        <v>121</v>
      </c>
      <c r="K10" s="52"/>
      <c r="L10" s="18"/>
      <c r="M10" s="3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" customHeight="1" x14ac:dyDescent="0.25">
      <c r="A11" s="25"/>
      <c r="B11" s="52"/>
      <c r="C11" s="52"/>
      <c r="D11" s="175"/>
      <c r="E11" s="170" t="s">
        <v>268</v>
      </c>
      <c r="F11" s="172" t="s">
        <v>269</v>
      </c>
      <c r="G11" s="170" t="s">
        <v>268</v>
      </c>
      <c r="H11" s="172" t="s">
        <v>269</v>
      </c>
      <c r="I11" s="170" t="s">
        <v>268</v>
      </c>
      <c r="J11" s="170" t="s">
        <v>269</v>
      </c>
      <c r="K11" s="52"/>
      <c r="L11" s="18"/>
      <c r="M11" s="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customHeight="1" x14ac:dyDescent="0.25">
      <c r="A12" s="25"/>
      <c r="B12" s="128" t="s">
        <v>270</v>
      </c>
      <c r="C12" s="128" t="s">
        <v>55</v>
      </c>
      <c r="D12" s="171" t="s">
        <v>271</v>
      </c>
      <c r="E12" s="128" t="s">
        <v>87</v>
      </c>
      <c r="F12" s="171" t="s">
        <v>87</v>
      </c>
      <c r="G12" s="128" t="s">
        <v>87</v>
      </c>
      <c r="H12" s="171" t="s">
        <v>87</v>
      </c>
      <c r="I12" s="128" t="s">
        <v>87</v>
      </c>
      <c r="J12" s="128" t="s">
        <v>87</v>
      </c>
      <c r="K12" s="52"/>
      <c r="L12" s="18"/>
      <c r="M12" s="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" customHeight="1" x14ac:dyDescent="0.25">
      <c r="A13" s="25"/>
      <c r="B13" s="170">
        <v>1</v>
      </c>
      <c r="C13" s="170">
        <v>2020</v>
      </c>
      <c r="D13" s="172">
        <v>2020</v>
      </c>
      <c r="E13" s="260">
        <v>500</v>
      </c>
      <c r="F13" s="74">
        <v>600</v>
      </c>
      <c r="G13" s="260">
        <v>800</v>
      </c>
      <c r="H13" s="74">
        <v>0</v>
      </c>
      <c r="I13" s="260">
        <v>0</v>
      </c>
      <c r="J13" s="260">
        <v>0</v>
      </c>
      <c r="K13" s="52"/>
      <c r="L13" s="18"/>
      <c r="M13" s="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" customHeight="1" x14ac:dyDescent="0.25">
      <c r="A14" s="25"/>
      <c r="B14" s="170">
        <v>2</v>
      </c>
      <c r="C14" s="170">
        <v>2020</v>
      </c>
      <c r="D14" s="172">
        <v>2020</v>
      </c>
      <c r="E14" s="260">
        <v>500</v>
      </c>
      <c r="F14" s="74">
        <v>700</v>
      </c>
      <c r="G14" s="260">
        <v>600</v>
      </c>
      <c r="H14" s="74">
        <v>0</v>
      </c>
      <c r="I14" s="260">
        <v>0</v>
      </c>
      <c r="J14" s="260">
        <v>0</v>
      </c>
      <c r="K14" s="52"/>
      <c r="L14" s="18"/>
      <c r="M14" s="3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customHeight="1" x14ac:dyDescent="0.25">
      <c r="A15" s="25"/>
      <c r="B15" s="170">
        <v>3</v>
      </c>
      <c r="C15" s="170">
        <v>2020</v>
      </c>
      <c r="D15" s="172">
        <v>2021</v>
      </c>
      <c r="E15" s="260" t="s">
        <v>60</v>
      </c>
      <c r="F15" s="74" t="s">
        <v>60</v>
      </c>
      <c r="G15" s="260">
        <v>700</v>
      </c>
      <c r="H15" s="74">
        <v>200</v>
      </c>
      <c r="I15" s="260">
        <v>800</v>
      </c>
      <c r="J15" s="260">
        <v>100</v>
      </c>
      <c r="K15" s="52"/>
      <c r="L15" s="18"/>
      <c r="M15" s="3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customHeight="1" x14ac:dyDescent="0.25">
      <c r="A16" s="25"/>
      <c r="B16" s="170">
        <v>4</v>
      </c>
      <c r="C16" s="170">
        <v>2020</v>
      </c>
      <c r="D16" s="172">
        <v>2021</v>
      </c>
      <c r="E16" s="260" t="s">
        <v>60</v>
      </c>
      <c r="F16" s="74" t="s">
        <v>60</v>
      </c>
      <c r="G16" s="260">
        <v>800</v>
      </c>
      <c r="H16" s="74">
        <v>0</v>
      </c>
      <c r="I16" s="260">
        <v>0</v>
      </c>
      <c r="J16" s="260">
        <v>0</v>
      </c>
      <c r="K16" s="52"/>
      <c r="L16" s="18"/>
      <c r="M16" s="3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" customHeight="1" x14ac:dyDescent="0.25">
      <c r="A17" s="25"/>
      <c r="B17" s="128">
        <v>5</v>
      </c>
      <c r="C17" s="128">
        <v>2020</v>
      </c>
      <c r="D17" s="171">
        <v>2022</v>
      </c>
      <c r="E17" s="261" t="s">
        <v>60</v>
      </c>
      <c r="F17" s="81" t="s">
        <v>60</v>
      </c>
      <c r="G17" s="261" t="s">
        <v>60</v>
      </c>
      <c r="H17" s="81" t="s">
        <v>60</v>
      </c>
      <c r="I17" s="261">
        <v>800</v>
      </c>
      <c r="J17" s="261">
        <v>100</v>
      </c>
      <c r="K17" s="52"/>
      <c r="L17" s="18"/>
      <c r="M17" s="3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 x14ac:dyDescent="0.25">
      <c r="A18" s="25"/>
      <c r="B18" s="170">
        <v>6</v>
      </c>
      <c r="C18" s="170">
        <v>2021</v>
      </c>
      <c r="D18" s="172">
        <v>2021</v>
      </c>
      <c r="E18" s="260" t="s">
        <v>60</v>
      </c>
      <c r="F18" s="74" t="s">
        <v>60</v>
      </c>
      <c r="G18" s="260">
        <v>600</v>
      </c>
      <c r="H18" s="74">
        <v>300</v>
      </c>
      <c r="I18" s="260">
        <v>700</v>
      </c>
      <c r="J18" s="260">
        <v>200</v>
      </c>
      <c r="K18" s="52"/>
      <c r="L18" s="18"/>
      <c r="M18" s="3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 x14ac:dyDescent="0.25">
      <c r="A19" s="25"/>
      <c r="B19" s="170">
        <v>7</v>
      </c>
      <c r="C19" s="170">
        <v>2021</v>
      </c>
      <c r="D19" s="172">
        <v>2021</v>
      </c>
      <c r="E19" s="260" t="s">
        <v>60</v>
      </c>
      <c r="F19" s="74" t="s">
        <v>60</v>
      </c>
      <c r="G19" s="260">
        <v>500</v>
      </c>
      <c r="H19" s="74">
        <v>400</v>
      </c>
      <c r="I19" s="260">
        <v>900</v>
      </c>
      <c r="J19" s="260">
        <v>100</v>
      </c>
      <c r="K19" s="52"/>
      <c r="L19" s="18"/>
      <c r="M19" s="3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 x14ac:dyDescent="0.25">
      <c r="A20" s="25"/>
      <c r="B20" s="128">
        <v>8</v>
      </c>
      <c r="C20" s="128">
        <v>2021</v>
      </c>
      <c r="D20" s="171">
        <v>2021</v>
      </c>
      <c r="E20" s="261" t="s">
        <v>60</v>
      </c>
      <c r="F20" s="81" t="s">
        <v>60</v>
      </c>
      <c r="G20" s="261">
        <v>300</v>
      </c>
      <c r="H20" s="81">
        <v>200</v>
      </c>
      <c r="I20" s="261">
        <v>800</v>
      </c>
      <c r="J20" s="261">
        <v>100</v>
      </c>
      <c r="K20" s="52"/>
      <c r="L20" s="18"/>
      <c r="M20" s="3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 x14ac:dyDescent="0.25">
      <c r="A21" s="25"/>
      <c r="B21" s="170">
        <v>9</v>
      </c>
      <c r="C21" s="170">
        <v>2022</v>
      </c>
      <c r="D21" s="172">
        <v>2022</v>
      </c>
      <c r="E21" s="260" t="s">
        <v>60</v>
      </c>
      <c r="F21" s="74" t="s">
        <v>60</v>
      </c>
      <c r="G21" s="260" t="s">
        <v>60</v>
      </c>
      <c r="H21" s="74" t="s">
        <v>60</v>
      </c>
      <c r="I21" s="260">
        <v>800</v>
      </c>
      <c r="J21" s="260">
        <v>200</v>
      </c>
      <c r="K21" s="52"/>
      <c r="L21" s="18"/>
      <c r="M21" s="3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 x14ac:dyDescent="0.25">
      <c r="A22" s="25"/>
      <c r="B22" s="170">
        <v>10</v>
      </c>
      <c r="C22" s="170">
        <v>2022</v>
      </c>
      <c r="D22" s="172">
        <v>2022</v>
      </c>
      <c r="E22" s="260" t="s">
        <v>60</v>
      </c>
      <c r="F22" s="74" t="s">
        <v>60</v>
      </c>
      <c r="G22" s="260" t="s">
        <v>60</v>
      </c>
      <c r="H22" s="74" t="s">
        <v>60</v>
      </c>
      <c r="I22" s="260">
        <v>300</v>
      </c>
      <c r="J22" s="260">
        <v>200</v>
      </c>
      <c r="K22" s="52"/>
      <c r="L22" s="18"/>
      <c r="M22" s="3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 x14ac:dyDescent="0.25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3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0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thickBot="1" x14ac:dyDescent="0.3">
      <c r="A25" s="2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 x14ac:dyDescent="0.2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 x14ac:dyDescent="0.25">
      <c r="M27" s="30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 x14ac:dyDescent="0.25">
      <c r="M28" s="30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 x14ac:dyDescent="0.25">
      <c r="M29" s="3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 x14ac:dyDescent="0.25">
      <c r="M30" s="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 x14ac:dyDescent="0.25"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 x14ac:dyDescent="0.25">
      <c r="M32" s="30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15" customHeight="1" x14ac:dyDescent="0.25">
      <c r="M33" s="3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15" customHeight="1" x14ac:dyDescent="0.25">
      <c r="M34" s="3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15" customHeight="1" x14ac:dyDescent="0.25">
      <c r="M35" s="3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15" customHeight="1" x14ac:dyDescent="0.25">
      <c r="M36" s="3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15" customHeight="1" x14ac:dyDescent="0.25">
      <c r="M37" s="30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15" customHeight="1" x14ac:dyDescent="0.25">
      <c r="M38" s="3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15" customHeight="1" x14ac:dyDescent="0.25">
      <c r="M39" s="3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15" customHeight="1" x14ac:dyDescent="0.25">
      <c r="M40" s="3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2:5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2:5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2:5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2:5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2:5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2:5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2:5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2:5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2:5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2:5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2:5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2:5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2:5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2:5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2:5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2:5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2:5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2:5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2:5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2:5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2:5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2:5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2:5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2:5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2:5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2:5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2:5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2:5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2:5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2:5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2:5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2:5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2:5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2:5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2:51" ht="15" customHeight="1" x14ac:dyDescent="0.25"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2:51" ht="15" customHeight="1" x14ac:dyDescent="0.25"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2:51" ht="15" customHeight="1" x14ac:dyDescent="0.25"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2:51" ht="15" customHeight="1" x14ac:dyDescent="0.25"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2:51" ht="15" customHeight="1" x14ac:dyDescent="0.25"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2:51" ht="15" customHeight="1" x14ac:dyDescent="0.25"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2:51" ht="15" customHeight="1" x14ac:dyDescent="0.25"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 x14ac:dyDescent="0.25"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 x14ac:dyDescent="0.2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 x14ac:dyDescent="0.2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 x14ac:dyDescent="0.2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 x14ac:dyDescent="0.2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 x14ac:dyDescent="0.2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 x14ac:dyDescent="0.2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 x14ac:dyDescent="0.2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 x14ac:dyDescent="0.2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 x14ac:dyDescent="0.2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 x14ac:dyDescent="0.2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 x14ac:dyDescent="0.2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 x14ac:dyDescent="0.2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M12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7" width="9.140625" style="21" customWidth="1"/>
    <col min="18" max="16384" width="9.140625" style="21"/>
  </cols>
  <sheetData>
    <row r="1" spans="1:39" ht="15" customHeight="1" x14ac:dyDescent="0.25">
      <c r="A1" s="7">
        <v>21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375" t="s">
        <v>24</v>
      </c>
      <c r="L1" s="37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ht="15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5" customHeight="1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customHeight="1" x14ac:dyDescent="0.25">
      <c r="A6" s="25" t="s">
        <v>2</v>
      </c>
      <c r="B6" s="17" t="s">
        <v>273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3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customHeight="1" thickBot="1" x14ac:dyDescent="0.3">
      <c r="A7" s="9">
        <f>INDEX('Point Grid'!$C$8:$I$54,MATCH($A$1,'Point Grid'!$A$8:$A$54,0),MATCH(A6,'Point Grid'!$C$7:$I$7,0))</f>
        <v>1</v>
      </c>
      <c r="B7" s="17" t="s">
        <v>274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3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customHeight="1" thickBot="1" x14ac:dyDescent="0.3">
      <c r="A8" s="5"/>
      <c r="B8" s="17" t="s">
        <v>275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3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customHeight="1" x14ac:dyDescent="0.25">
      <c r="A9" s="25"/>
      <c r="B9" s="162" t="s">
        <v>276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3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customHeight="1" x14ac:dyDescent="0.25">
      <c r="A10" s="25"/>
      <c r="B10" s="262" t="s">
        <v>277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3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customHeight="1" x14ac:dyDescent="0.25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3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customHeight="1" x14ac:dyDescent="0.25">
      <c r="A12" s="25"/>
      <c r="B12" s="126" t="s">
        <v>83</v>
      </c>
      <c r="C12" s="127" t="s">
        <v>84</v>
      </c>
      <c r="D12" s="52"/>
      <c r="E12" s="52" t="s">
        <v>85</v>
      </c>
      <c r="F12" s="52"/>
      <c r="G12" s="52"/>
      <c r="H12" s="52"/>
      <c r="I12" s="17"/>
      <c r="J12" s="17"/>
      <c r="K12" s="17"/>
      <c r="L12" s="18"/>
      <c r="M12" s="3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customHeight="1" x14ac:dyDescent="0.25">
      <c r="A13" s="25"/>
      <c r="B13" s="128" t="s">
        <v>55</v>
      </c>
      <c r="C13" s="129">
        <v>12</v>
      </c>
      <c r="D13" s="129">
        <f>C13+12</f>
        <v>24</v>
      </c>
      <c r="E13" s="129">
        <f t="shared" ref="E13:H13" si="0">D13+12</f>
        <v>36</v>
      </c>
      <c r="F13" s="129">
        <f t="shared" si="0"/>
        <v>48</v>
      </c>
      <c r="G13" s="129">
        <f t="shared" si="0"/>
        <v>60</v>
      </c>
      <c r="H13" s="129">
        <f t="shared" si="0"/>
        <v>72</v>
      </c>
      <c r="I13" s="17"/>
      <c r="J13" s="17"/>
      <c r="K13" s="17"/>
      <c r="L13" s="18"/>
      <c r="M13" s="3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customHeight="1" x14ac:dyDescent="0.25">
      <c r="A14" s="25"/>
      <c r="B14" s="130">
        <v>2020</v>
      </c>
      <c r="C14" s="131">
        <v>11873</v>
      </c>
      <c r="D14" s="131">
        <v>31212</v>
      </c>
      <c r="E14" s="131">
        <v>47981</v>
      </c>
      <c r="F14" s="131">
        <v>65974</v>
      </c>
      <c r="G14" s="131">
        <v>77112</v>
      </c>
      <c r="H14" s="131">
        <v>71237</v>
      </c>
      <c r="I14" s="17"/>
      <c r="J14" s="17"/>
      <c r="K14" s="17"/>
      <c r="L14" s="18"/>
      <c r="M14" s="3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customHeight="1" x14ac:dyDescent="0.25">
      <c r="A15" s="25"/>
      <c r="B15" s="130">
        <f>B14+1</f>
        <v>2021</v>
      </c>
      <c r="C15" s="131">
        <v>12362</v>
      </c>
      <c r="D15" s="131">
        <v>32130</v>
      </c>
      <c r="E15" s="131">
        <v>59364</v>
      </c>
      <c r="F15" s="131">
        <v>68666</v>
      </c>
      <c r="G15" s="131">
        <v>74174</v>
      </c>
      <c r="H15" s="131"/>
      <c r="I15" s="17"/>
      <c r="J15" s="17"/>
      <c r="K15" s="17"/>
      <c r="L15" s="18"/>
      <c r="M15" s="3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5" customHeight="1" x14ac:dyDescent="0.25">
      <c r="A16" s="25"/>
      <c r="B16" s="130">
        <f t="shared" ref="B16:B19" si="1">B15+1</f>
        <v>2022</v>
      </c>
      <c r="C16" s="131">
        <v>11750</v>
      </c>
      <c r="D16" s="131">
        <v>48470</v>
      </c>
      <c r="E16" s="131">
        <v>59976</v>
      </c>
      <c r="F16" s="131">
        <v>63954</v>
      </c>
      <c r="G16" s="131"/>
      <c r="H16" s="131"/>
      <c r="I16" s="17"/>
      <c r="J16" s="17"/>
      <c r="K16" s="17"/>
      <c r="L16" s="18"/>
      <c r="M16" s="3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ht="15" customHeight="1" x14ac:dyDescent="0.25">
      <c r="A17" s="25"/>
      <c r="B17" s="130">
        <f t="shared" si="1"/>
        <v>2023</v>
      </c>
      <c r="C17" s="131">
        <v>29682</v>
      </c>
      <c r="D17" s="131">
        <v>47002</v>
      </c>
      <c r="E17" s="131">
        <v>60588</v>
      </c>
      <c r="F17" s="131"/>
      <c r="G17" s="131"/>
      <c r="H17" s="131"/>
      <c r="I17" s="17"/>
      <c r="J17" s="17"/>
      <c r="K17" s="17"/>
      <c r="L17" s="18"/>
      <c r="M17" s="3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15" customHeight="1" x14ac:dyDescent="0.25">
      <c r="A18" s="25"/>
      <c r="B18" s="130">
        <f t="shared" si="1"/>
        <v>2024</v>
      </c>
      <c r="C18" s="131">
        <v>29376</v>
      </c>
      <c r="D18" s="131">
        <v>47491</v>
      </c>
      <c r="E18" s="131"/>
      <c r="F18" s="131"/>
      <c r="G18" s="131"/>
      <c r="H18" s="131"/>
      <c r="I18" s="17"/>
      <c r="J18" s="17"/>
      <c r="K18" s="17"/>
      <c r="L18" s="18"/>
      <c r="M18" s="3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ht="15" customHeight="1" x14ac:dyDescent="0.25">
      <c r="A19" s="25"/>
      <c r="B19" s="130">
        <f t="shared" si="1"/>
        <v>2025</v>
      </c>
      <c r="C19" s="131">
        <v>29988</v>
      </c>
      <c r="D19" s="131"/>
      <c r="E19" s="131"/>
      <c r="F19" s="131"/>
      <c r="G19" s="131"/>
      <c r="H19" s="131"/>
      <c r="I19" s="17"/>
      <c r="J19" s="17"/>
      <c r="K19" s="17"/>
      <c r="L19" s="18"/>
      <c r="M19" s="3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15" customHeight="1" x14ac:dyDescent="0.25">
      <c r="A20" s="25"/>
      <c r="B20" s="64"/>
      <c r="C20" s="64"/>
      <c r="D20" s="64"/>
      <c r="E20" s="64"/>
      <c r="F20" s="64"/>
      <c r="G20" s="70"/>
      <c r="H20" s="64"/>
      <c r="I20" s="17"/>
      <c r="J20" s="17"/>
      <c r="K20" s="17"/>
      <c r="L20" s="18"/>
      <c r="M20" s="3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15" customHeight="1" x14ac:dyDescent="0.25">
      <c r="A21" s="25"/>
      <c r="B21" s="126" t="s">
        <v>83</v>
      </c>
      <c r="C21" s="127" t="s">
        <v>88</v>
      </c>
      <c r="D21" s="52"/>
      <c r="E21" s="52" t="s">
        <v>85</v>
      </c>
      <c r="F21" s="52"/>
      <c r="G21" s="52"/>
      <c r="H21" s="52"/>
      <c r="I21" s="17"/>
      <c r="J21" s="17"/>
      <c r="K21" s="17"/>
      <c r="L21" s="18"/>
      <c r="M21" s="3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5" customHeight="1" x14ac:dyDescent="0.25">
      <c r="A22" s="25"/>
      <c r="B22" s="128" t="s">
        <v>55</v>
      </c>
      <c r="C22" s="129">
        <v>12</v>
      </c>
      <c r="D22" s="129">
        <f>C22+12</f>
        <v>24</v>
      </c>
      <c r="E22" s="129">
        <f t="shared" ref="E22:H22" si="2">D22+12</f>
        <v>36</v>
      </c>
      <c r="F22" s="129">
        <f t="shared" si="2"/>
        <v>48</v>
      </c>
      <c r="G22" s="129">
        <f t="shared" si="2"/>
        <v>60</v>
      </c>
      <c r="H22" s="129">
        <f t="shared" si="2"/>
        <v>72</v>
      </c>
      <c r="I22" s="17"/>
      <c r="J22" s="17"/>
      <c r="K22" s="17"/>
      <c r="L22" s="18"/>
      <c r="M22" s="3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ht="15" customHeight="1" x14ac:dyDescent="0.25">
      <c r="A23" s="25"/>
      <c r="B23" s="130">
        <v>2020</v>
      </c>
      <c r="C23" s="131">
        <v>34884</v>
      </c>
      <c r="D23" s="131">
        <v>47491</v>
      </c>
      <c r="E23" s="131">
        <v>60588</v>
      </c>
      <c r="F23" s="131">
        <v>66647</v>
      </c>
      <c r="G23" s="131">
        <v>69768</v>
      </c>
      <c r="H23" s="131">
        <v>70502</v>
      </c>
      <c r="I23" s="17"/>
      <c r="J23" s="17"/>
      <c r="K23" s="17"/>
      <c r="L23" s="18"/>
      <c r="M23" s="3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15" customHeight="1" x14ac:dyDescent="0.25">
      <c r="A24" s="25"/>
      <c r="B24" s="130">
        <v>2021</v>
      </c>
      <c r="C24" s="131">
        <v>36720</v>
      </c>
      <c r="D24" s="131">
        <v>48470</v>
      </c>
      <c r="E24" s="131">
        <v>59976</v>
      </c>
      <c r="F24" s="131">
        <v>66647</v>
      </c>
      <c r="G24" s="131">
        <v>71237</v>
      </c>
      <c r="H24" s="131"/>
      <c r="I24" s="17"/>
      <c r="J24" s="17"/>
      <c r="K24" s="17"/>
      <c r="L24" s="18"/>
      <c r="M24" s="30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15" customHeight="1" x14ac:dyDescent="0.25">
      <c r="A25" s="25"/>
      <c r="B25" s="130">
        <v>2022</v>
      </c>
      <c r="C25" s="131">
        <v>38556</v>
      </c>
      <c r="D25" s="131">
        <v>47002</v>
      </c>
      <c r="E25" s="131">
        <v>58752</v>
      </c>
      <c r="F25" s="131">
        <v>67993</v>
      </c>
      <c r="G25" s="131"/>
      <c r="H25" s="131"/>
      <c r="I25" s="17"/>
      <c r="J25" s="17"/>
      <c r="K25" s="17"/>
      <c r="L25" s="18"/>
      <c r="M25" s="3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ht="15" customHeight="1" x14ac:dyDescent="0.25">
      <c r="A26" s="25"/>
      <c r="B26" s="130">
        <v>2023</v>
      </c>
      <c r="C26" s="131">
        <v>37087</v>
      </c>
      <c r="D26" s="131">
        <v>50429</v>
      </c>
      <c r="E26" s="131">
        <v>59976</v>
      </c>
      <c r="F26" s="131"/>
      <c r="G26" s="131"/>
      <c r="H26" s="131"/>
      <c r="I26" s="17"/>
      <c r="J26" s="17"/>
      <c r="K26" s="17"/>
      <c r="L26" s="18"/>
      <c r="M26" s="3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5" customHeight="1" x14ac:dyDescent="0.25">
      <c r="A27" s="25"/>
      <c r="B27" s="130">
        <v>2024</v>
      </c>
      <c r="C27" s="131">
        <v>37454</v>
      </c>
      <c r="D27" s="131">
        <v>51408</v>
      </c>
      <c r="E27" s="131"/>
      <c r="F27" s="131"/>
      <c r="G27" s="131"/>
      <c r="H27" s="131"/>
      <c r="I27" s="17"/>
      <c r="J27" s="17"/>
      <c r="K27" s="17"/>
      <c r="L27" s="18"/>
      <c r="M27" s="30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ht="15" customHeight="1" x14ac:dyDescent="0.25">
      <c r="A28" s="22"/>
      <c r="B28" s="130">
        <v>2025</v>
      </c>
      <c r="C28" s="131">
        <v>38189</v>
      </c>
      <c r="D28" s="131"/>
      <c r="E28" s="131"/>
      <c r="F28" s="131"/>
      <c r="G28" s="131"/>
      <c r="H28" s="131"/>
      <c r="I28" s="17"/>
      <c r="J28" s="17"/>
      <c r="K28" s="17"/>
      <c r="L28" s="18"/>
      <c r="M28" s="30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3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ht="15" customHeight="1" x14ac:dyDescent="0.25">
      <c r="A30" s="22"/>
      <c r="B30" s="126" t="s">
        <v>278</v>
      </c>
      <c r="C30" s="127" t="s">
        <v>86</v>
      </c>
      <c r="D30" s="52"/>
      <c r="E30" s="52" t="s">
        <v>85</v>
      </c>
      <c r="F30" s="52"/>
      <c r="G30" s="52"/>
      <c r="H30" s="52"/>
      <c r="I30" s="17"/>
      <c r="J30" s="17"/>
      <c r="K30" s="17"/>
      <c r="L30" s="18"/>
      <c r="M30" s="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ht="15" customHeight="1" x14ac:dyDescent="0.25">
      <c r="A31" s="22"/>
      <c r="B31" s="128" t="s">
        <v>55</v>
      </c>
      <c r="C31" s="129">
        <v>12</v>
      </c>
      <c r="D31" s="129">
        <v>24</v>
      </c>
      <c r="E31" s="129">
        <v>36</v>
      </c>
      <c r="F31" s="129">
        <v>48</v>
      </c>
      <c r="G31" s="129">
        <v>60</v>
      </c>
      <c r="H31" s="129">
        <v>72</v>
      </c>
      <c r="I31" s="17"/>
      <c r="J31" s="17"/>
      <c r="K31" s="17"/>
      <c r="L31" s="18"/>
      <c r="M31" s="3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ht="15" customHeight="1" x14ac:dyDescent="0.25">
      <c r="A32" s="22"/>
      <c r="B32" s="130">
        <v>2020</v>
      </c>
      <c r="C32" s="85">
        <v>34</v>
      </c>
      <c r="D32" s="85">
        <v>82</v>
      </c>
      <c r="E32" s="85">
        <v>132</v>
      </c>
      <c r="F32" s="85">
        <v>189</v>
      </c>
      <c r="G32" s="85">
        <v>200</v>
      </c>
      <c r="H32" s="85">
        <v>206</v>
      </c>
      <c r="I32" s="17"/>
      <c r="J32" s="17"/>
      <c r="K32" s="17"/>
      <c r="L32" s="18"/>
      <c r="M32" s="30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ht="15" customHeight="1" x14ac:dyDescent="0.25">
      <c r="A33" s="22"/>
      <c r="B33" s="130">
        <v>2021</v>
      </c>
      <c r="C33" s="85">
        <v>33</v>
      </c>
      <c r="D33" s="85">
        <v>87</v>
      </c>
      <c r="E33" s="85">
        <v>172</v>
      </c>
      <c r="F33" s="85">
        <v>189</v>
      </c>
      <c r="G33" s="85">
        <v>200</v>
      </c>
      <c r="H33" s="85"/>
      <c r="I33" s="17"/>
      <c r="J33" s="17"/>
      <c r="K33" s="17"/>
      <c r="L33" s="18"/>
      <c r="M33" s="3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ht="15" customHeight="1" x14ac:dyDescent="0.25">
      <c r="A34" s="22"/>
      <c r="B34" s="130">
        <v>2022</v>
      </c>
      <c r="C34" s="85">
        <v>35</v>
      </c>
      <c r="D34" s="85">
        <v>139</v>
      </c>
      <c r="E34" s="85">
        <v>167</v>
      </c>
      <c r="F34" s="85">
        <v>193</v>
      </c>
      <c r="G34" s="85"/>
      <c r="H34" s="85"/>
      <c r="I34" s="17"/>
      <c r="J34" s="17"/>
      <c r="K34" s="17"/>
      <c r="L34" s="18"/>
      <c r="M34" s="3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ht="15" customHeight="1" x14ac:dyDescent="0.25">
      <c r="A35" s="22"/>
      <c r="B35" s="130">
        <v>2023</v>
      </c>
      <c r="C35" s="85">
        <v>85</v>
      </c>
      <c r="D35" s="85">
        <v>139</v>
      </c>
      <c r="E35" s="85">
        <v>163</v>
      </c>
      <c r="F35" s="85"/>
      <c r="G35" s="85"/>
      <c r="H35" s="85"/>
      <c r="I35" s="17"/>
      <c r="J35" s="17"/>
      <c r="K35" s="17"/>
      <c r="L35" s="18"/>
      <c r="M35" s="3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ht="15" customHeight="1" x14ac:dyDescent="0.25">
      <c r="A36" s="22"/>
      <c r="B36" s="130">
        <v>2024</v>
      </c>
      <c r="C36" s="85">
        <v>87</v>
      </c>
      <c r="D36" s="85">
        <v>141</v>
      </c>
      <c r="E36" s="85"/>
      <c r="F36" s="85"/>
      <c r="G36" s="85"/>
      <c r="H36" s="85"/>
      <c r="I36" s="17"/>
      <c r="J36" s="17"/>
      <c r="K36" s="17"/>
      <c r="L36" s="18"/>
      <c r="M36" s="3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ht="15" customHeight="1" x14ac:dyDescent="0.25">
      <c r="A37" s="22"/>
      <c r="B37" s="130">
        <v>2025</v>
      </c>
      <c r="C37" s="85">
        <v>88</v>
      </c>
      <c r="D37" s="85"/>
      <c r="E37" s="85"/>
      <c r="F37" s="85"/>
      <c r="G37" s="85"/>
      <c r="H37" s="85"/>
      <c r="I37" s="17"/>
      <c r="J37" s="17"/>
      <c r="K37" s="17"/>
      <c r="L37" s="18"/>
      <c r="M37" s="30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ht="15" customHeight="1" x14ac:dyDescent="0.25">
      <c r="A38" s="2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3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ht="15" customHeight="1" x14ac:dyDescent="0.25">
      <c r="A39" s="22"/>
      <c r="B39" s="126" t="s">
        <v>278</v>
      </c>
      <c r="C39" s="127" t="s">
        <v>279</v>
      </c>
      <c r="D39" s="52"/>
      <c r="E39" s="52" t="s">
        <v>85</v>
      </c>
      <c r="F39" s="52"/>
      <c r="G39" s="52"/>
      <c r="H39" s="52"/>
      <c r="I39" s="17"/>
      <c r="J39" s="17"/>
      <c r="K39" s="17"/>
      <c r="L39" s="18"/>
      <c r="M39" s="3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15" customHeight="1" x14ac:dyDescent="0.25">
      <c r="A40" s="22"/>
      <c r="B40" s="128" t="s">
        <v>55</v>
      </c>
      <c r="C40" s="129">
        <v>12</v>
      </c>
      <c r="D40" s="129">
        <v>24</v>
      </c>
      <c r="E40" s="129">
        <v>36</v>
      </c>
      <c r="F40" s="129">
        <v>48</v>
      </c>
      <c r="G40" s="129">
        <v>60</v>
      </c>
      <c r="H40" s="129">
        <v>72</v>
      </c>
      <c r="I40" s="17"/>
      <c r="J40" s="17"/>
      <c r="K40" s="17"/>
      <c r="L40" s="18"/>
      <c r="M40" s="3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5" customHeight="1" x14ac:dyDescent="0.25">
      <c r="A41" s="22"/>
      <c r="B41" s="130">
        <v>2020</v>
      </c>
      <c r="C41" s="131">
        <v>100</v>
      </c>
      <c r="D41" s="131">
        <v>132</v>
      </c>
      <c r="E41" s="131">
        <v>167</v>
      </c>
      <c r="F41" s="131">
        <v>196</v>
      </c>
      <c r="G41" s="131">
        <v>200</v>
      </c>
      <c r="H41" s="131">
        <v>208</v>
      </c>
      <c r="I41" s="17"/>
      <c r="J41" s="17"/>
      <c r="K41" s="17"/>
      <c r="L41" s="18"/>
      <c r="M41" s="3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ht="15" customHeight="1" x14ac:dyDescent="0.25">
      <c r="A42" s="22"/>
      <c r="B42" s="130">
        <v>2021</v>
      </c>
      <c r="C42" s="131">
        <v>99</v>
      </c>
      <c r="D42" s="131">
        <v>133</v>
      </c>
      <c r="E42" s="131">
        <v>170</v>
      </c>
      <c r="F42" s="131">
        <v>187</v>
      </c>
      <c r="G42" s="131">
        <v>206</v>
      </c>
      <c r="H42" s="131"/>
      <c r="I42" s="17"/>
      <c r="J42" s="17"/>
      <c r="K42" s="17"/>
      <c r="L42" s="18"/>
      <c r="M42" s="3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ht="15" customHeight="1" x14ac:dyDescent="0.25">
      <c r="A43" s="22"/>
      <c r="B43" s="130">
        <v>2022</v>
      </c>
      <c r="C43" s="131">
        <v>100</v>
      </c>
      <c r="D43" s="131">
        <v>136</v>
      </c>
      <c r="E43" s="131">
        <v>167</v>
      </c>
      <c r="F43" s="131">
        <v>187</v>
      </c>
      <c r="G43" s="131"/>
      <c r="H43" s="131"/>
      <c r="I43" s="17"/>
      <c r="J43" s="17"/>
      <c r="K43" s="17"/>
      <c r="L43" s="18"/>
      <c r="M43" s="3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ht="15" customHeight="1" x14ac:dyDescent="0.25">
      <c r="A44" s="22"/>
      <c r="B44" s="130">
        <v>2023</v>
      </c>
      <c r="C44" s="131">
        <v>102</v>
      </c>
      <c r="D44" s="131">
        <v>139</v>
      </c>
      <c r="E44" s="131">
        <v>179</v>
      </c>
      <c r="F44" s="131"/>
      <c r="G44" s="131"/>
      <c r="H44" s="131"/>
      <c r="I44" s="17"/>
      <c r="J44" s="17"/>
      <c r="K44" s="17"/>
      <c r="L44" s="18"/>
      <c r="M44" s="30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5">
      <c r="A45" s="22"/>
      <c r="B45" s="130">
        <v>2024</v>
      </c>
      <c r="C45" s="131">
        <v>97</v>
      </c>
      <c r="D45" s="131">
        <v>133</v>
      </c>
      <c r="E45" s="131"/>
      <c r="F45" s="131"/>
      <c r="G45" s="131"/>
      <c r="H45" s="131"/>
      <c r="I45" s="17"/>
      <c r="J45" s="17"/>
      <c r="K45" s="17"/>
      <c r="L45" s="18"/>
      <c r="M45" s="3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ht="15" customHeight="1" x14ac:dyDescent="0.25">
      <c r="A46" s="22"/>
      <c r="B46" s="130">
        <v>2025</v>
      </c>
      <c r="C46" s="131">
        <v>99</v>
      </c>
      <c r="D46" s="131"/>
      <c r="E46" s="131"/>
      <c r="F46" s="131"/>
      <c r="G46" s="131"/>
      <c r="H46" s="131"/>
      <c r="I46" s="17"/>
      <c r="J46" s="17"/>
      <c r="K46" s="17"/>
      <c r="L46" s="18"/>
      <c r="M46" s="3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ht="15" customHeight="1" x14ac:dyDescent="0.25">
      <c r="A47" s="2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8"/>
      <c r="M47" s="3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ht="15" customHeight="1" x14ac:dyDescent="0.25">
      <c r="A48" s="2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3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1:39" ht="15" customHeight="1" x14ac:dyDescent="0.25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8"/>
      <c r="M49" s="30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1:39" ht="15" customHeight="1" x14ac:dyDescent="0.25">
      <c r="A50" s="2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3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1:39" ht="15" customHeight="1" x14ac:dyDescent="0.25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30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5" customHeight="1" thickBot="1" x14ac:dyDescent="0.3">
      <c r="A52" s="2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3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1:39" ht="1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ht="1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ht="1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1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ht="15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ht="1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5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ht="15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ht="15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5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2:39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2:39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2:39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2:39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2:39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2:39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2:39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2:39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2:39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2:39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2:39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2:39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2:39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2:39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2:39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2:39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2:39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2:39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2:39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2:39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2:39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2:39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2:39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2:39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2:39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2:39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2:39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2:39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2:39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2:39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2:39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2:39" x14ac:dyDescent="0.25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4:39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14:39" x14ac:dyDescent="0.25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14:39" x14ac:dyDescent="0.25"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14:39" x14ac:dyDescent="0.25"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4:39" x14ac:dyDescent="0.25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14:39" x14ac:dyDescent="0.25"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4:39" x14ac:dyDescent="0.25"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14:39" x14ac:dyDescent="0.25"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I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1" width="11.140625" style="21" customWidth="1"/>
    <col min="12" max="15" width="9.140625" style="21"/>
    <col min="16" max="16" width="9.42578125" style="21" customWidth="1"/>
    <col min="17" max="16384" width="9.140625" style="21"/>
  </cols>
  <sheetData>
    <row r="1" spans="1:35" x14ac:dyDescent="0.25">
      <c r="A1" s="7">
        <v>22</v>
      </c>
      <c r="B1" s="26" t="s">
        <v>12</v>
      </c>
      <c r="C1" s="20"/>
      <c r="D1" s="20"/>
      <c r="E1" s="20"/>
      <c r="F1" s="20"/>
      <c r="G1" s="20"/>
      <c r="H1" s="20"/>
      <c r="I1" s="20"/>
      <c r="J1" s="375" t="s">
        <v>24</v>
      </c>
      <c r="K1" s="376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A6" s="25" t="s">
        <v>2</v>
      </c>
      <c r="B6" s="17" t="s">
        <v>280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thickBot="1" x14ac:dyDescent="0.3">
      <c r="A7" s="9">
        <f>INDEX('Point Grid'!$C$8:$I$54,MATCH($A$1,'Point Grid'!$A$8:$A$54,0),MATCH(A6,'Point Grid'!$C$7:$I$7,0))</f>
        <v>0.25</v>
      </c>
      <c r="B7" s="17" t="s">
        <v>281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18"/>
      <c r="L8" s="3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25" t="s">
        <v>3</v>
      </c>
      <c r="B10" s="85" t="s">
        <v>92</v>
      </c>
      <c r="C10" s="85"/>
      <c r="D10" s="123" t="s">
        <v>89</v>
      </c>
      <c r="E10" s="120" t="s">
        <v>93</v>
      </c>
      <c r="F10" s="269">
        <v>2024</v>
      </c>
      <c r="G10" s="85" t="s">
        <v>282</v>
      </c>
      <c r="H10" s="85"/>
      <c r="I10" s="85"/>
      <c r="J10" s="85"/>
      <c r="K10" s="18"/>
      <c r="L10" s="3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.75" thickBot="1" x14ac:dyDescent="0.3">
      <c r="A11" s="9">
        <f>INDEX('Point Grid'!$C$8:$I$54,MATCH($A$1,'Point Grid'!$A$8:$A$54,0),MATCH(A10,'Point Grid'!$C$7:$I$7,0))</f>
        <v>1.75</v>
      </c>
      <c r="B11" s="85"/>
      <c r="C11" s="85"/>
      <c r="D11" s="85"/>
      <c r="E11" s="85"/>
      <c r="F11" s="85"/>
      <c r="G11" s="85"/>
      <c r="H11" s="85"/>
      <c r="I11" s="85"/>
      <c r="J11" s="85"/>
      <c r="K11" s="18"/>
      <c r="L11" s="3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thickBot="1" x14ac:dyDescent="0.3">
      <c r="A12" s="5"/>
      <c r="B12" s="120" t="s">
        <v>51</v>
      </c>
      <c r="C12" s="85" t="s">
        <v>283</v>
      </c>
      <c r="D12" s="85"/>
      <c r="E12" s="85"/>
      <c r="F12" s="85"/>
      <c r="G12" s="85"/>
      <c r="H12" s="85"/>
      <c r="I12" s="85"/>
      <c r="J12" s="85"/>
      <c r="K12" s="18"/>
      <c r="L12" s="3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25"/>
      <c r="B13" s="120" t="s">
        <v>52</v>
      </c>
      <c r="C13" s="85" t="s">
        <v>284</v>
      </c>
      <c r="D13" s="85"/>
      <c r="E13" s="85"/>
      <c r="F13" s="85"/>
      <c r="G13" s="85"/>
      <c r="H13" s="85"/>
      <c r="I13" s="85"/>
      <c r="J13" s="85"/>
      <c r="K13" s="18"/>
      <c r="L13" s="3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25"/>
      <c r="B14" s="85"/>
      <c r="C14" s="85"/>
      <c r="D14" s="85"/>
      <c r="E14" s="264"/>
      <c r="F14" s="85"/>
      <c r="G14" s="85"/>
      <c r="H14" s="85"/>
      <c r="I14" s="85"/>
      <c r="J14" s="85"/>
      <c r="K14" s="18"/>
      <c r="L14" s="3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25"/>
      <c r="B15" s="85" t="s">
        <v>285</v>
      </c>
      <c r="C15" s="85"/>
      <c r="D15" s="85"/>
      <c r="E15" s="85"/>
      <c r="F15" s="85"/>
      <c r="G15" s="85"/>
      <c r="H15" s="85"/>
      <c r="I15" s="85"/>
      <c r="J15" s="85"/>
      <c r="K15" s="18"/>
      <c r="L15" s="3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25"/>
      <c r="B16" s="85"/>
      <c r="C16" s="85"/>
      <c r="D16" s="85"/>
      <c r="E16" s="264"/>
      <c r="F16" s="85"/>
      <c r="G16" s="85"/>
      <c r="H16" s="85"/>
      <c r="I16" s="85"/>
      <c r="J16" s="85"/>
      <c r="K16" s="18"/>
      <c r="L16" s="3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22"/>
      <c r="B17" s="135" t="s">
        <v>91</v>
      </c>
      <c r="C17" s="265"/>
      <c r="D17" s="136"/>
      <c r="E17" s="136">
        <v>1600</v>
      </c>
      <c r="F17" s="85"/>
      <c r="G17" s="85" t="s">
        <v>286</v>
      </c>
      <c r="H17" s="85"/>
      <c r="I17" s="85"/>
      <c r="J17" s="85"/>
      <c r="K17" s="18"/>
      <c r="L17" s="3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25">
      <c r="A18" s="22"/>
      <c r="B18" s="149" t="s">
        <v>90</v>
      </c>
      <c r="C18" s="187"/>
      <c r="D18" s="150"/>
      <c r="E18" s="79">
        <v>0.69</v>
      </c>
      <c r="F18" s="85"/>
      <c r="G18" s="85" t="s">
        <v>287</v>
      </c>
      <c r="H18" s="268">
        <v>0.05</v>
      </c>
      <c r="I18" s="85" t="s">
        <v>288</v>
      </c>
      <c r="J18" s="85"/>
      <c r="K18" s="18"/>
      <c r="L18" s="3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25">
      <c r="A19" s="22"/>
      <c r="B19" s="141" t="s">
        <v>289</v>
      </c>
      <c r="C19" s="266"/>
      <c r="D19" s="137"/>
      <c r="E19" s="137">
        <v>860</v>
      </c>
      <c r="F19" s="85"/>
      <c r="G19" s="85"/>
      <c r="H19" s="85"/>
      <c r="I19" s="85"/>
      <c r="J19" s="85"/>
      <c r="K19" s="18"/>
      <c r="L19" s="3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25">
      <c r="A20" s="22"/>
      <c r="B20" s="141" t="s">
        <v>290</v>
      </c>
      <c r="C20" s="266"/>
      <c r="D20" s="137"/>
      <c r="E20" s="267">
        <v>1.1000000000000001</v>
      </c>
      <c r="F20" s="85"/>
      <c r="G20" s="85"/>
      <c r="H20" s="85"/>
      <c r="I20" s="85"/>
      <c r="J20" s="85"/>
      <c r="K20" s="18"/>
      <c r="L20" s="3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25">
      <c r="A21" s="22"/>
      <c r="B21" s="149" t="s">
        <v>291</v>
      </c>
      <c r="C21" s="187"/>
      <c r="D21" s="150"/>
      <c r="E21" s="150">
        <v>350</v>
      </c>
      <c r="F21" s="85"/>
      <c r="G21" s="85"/>
      <c r="H21" s="85"/>
      <c r="I21" s="85"/>
      <c r="J21" s="85"/>
      <c r="K21" s="18"/>
      <c r="L21" s="3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25">
      <c r="A22" s="22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3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25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25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3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3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25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3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25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3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x14ac:dyDescent="0.25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x14ac:dyDescent="0.25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25"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2:35" ht="15" customHeight="1" x14ac:dyDescent="0.25"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2:35" ht="15" customHeight="1" x14ac:dyDescent="0.25"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2:35" ht="15" customHeight="1" x14ac:dyDescent="0.25"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2:35" ht="15" customHeight="1" x14ac:dyDescent="0.25"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2:35" ht="15" customHeight="1" x14ac:dyDescent="0.25"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2:35" ht="15" customHeight="1" x14ac:dyDescent="0.25"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2:35" ht="15" customHeight="1" x14ac:dyDescent="0.25"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2:35" ht="15" customHeight="1" x14ac:dyDescent="0.25"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2:35" ht="15" customHeight="1" x14ac:dyDescent="0.25"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2:35" ht="15" customHeight="1" x14ac:dyDescent="0.25"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2:35" ht="15" customHeight="1" x14ac:dyDescent="0.25"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2:35" ht="15" customHeight="1" x14ac:dyDescent="0.25"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2:35" ht="15" customHeight="1" x14ac:dyDescent="0.25"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2:35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2:35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2:35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2:35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</sheetData>
  <mergeCells count="1">
    <mergeCell ref="J1:K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37" x14ac:dyDescent="0.25">
      <c r="A1" s="7">
        <v>23</v>
      </c>
      <c r="B1" s="26" t="s">
        <v>12</v>
      </c>
      <c r="C1" s="20"/>
      <c r="D1" s="20"/>
      <c r="E1" s="20"/>
      <c r="F1" s="20"/>
      <c r="G1" s="20"/>
      <c r="H1" s="20"/>
      <c r="I1" s="375" t="s">
        <v>24</v>
      </c>
      <c r="J1" s="37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x14ac:dyDescent="0.25">
      <c r="A2" s="22"/>
      <c r="B2" s="19"/>
      <c r="C2" s="19"/>
      <c r="D2" s="19"/>
      <c r="E2" s="19"/>
      <c r="F2" s="19"/>
      <c r="G2" s="19"/>
      <c r="H2" s="19"/>
      <c r="I2" s="19"/>
      <c r="J2" s="23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x14ac:dyDescent="0.25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7"/>
      <c r="J4" s="18"/>
      <c r="K4" s="3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  <c r="K5" s="3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A6" s="25" t="s">
        <v>2</v>
      </c>
      <c r="B6" s="270" t="s">
        <v>92</v>
      </c>
      <c r="C6" s="270"/>
      <c r="D6" s="123" t="s">
        <v>89</v>
      </c>
      <c r="E6" s="271" t="s">
        <v>93</v>
      </c>
      <c r="F6" s="269">
        <v>2022</v>
      </c>
      <c r="G6" s="270" t="s">
        <v>96</v>
      </c>
      <c r="H6" s="270"/>
      <c r="I6" s="270"/>
      <c r="J6" s="18"/>
      <c r="K6" s="3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thickBot="1" x14ac:dyDescent="0.3">
      <c r="A7" s="9">
        <f>INDEX('Point Grid'!$C$8:$I$54,MATCH($A$1,'Point Grid'!$A$8:$A$54,0),MATCH(A6,'Point Grid'!$C$7:$I$7,0))</f>
        <v>2.25</v>
      </c>
      <c r="B7" s="270"/>
      <c r="C7" s="270"/>
      <c r="D7" s="270"/>
      <c r="E7" s="270"/>
      <c r="F7" s="270"/>
      <c r="G7" s="270"/>
      <c r="H7" s="270"/>
      <c r="I7" s="270"/>
      <c r="J7" s="18"/>
      <c r="K7" s="3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thickBot="1" x14ac:dyDescent="0.3">
      <c r="A8" s="5"/>
      <c r="B8" s="270"/>
      <c r="C8" s="270"/>
      <c r="D8" s="270"/>
      <c r="E8" s="270"/>
      <c r="F8" s="270"/>
      <c r="G8" s="270"/>
      <c r="H8" s="270"/>
      <c r="I8" s="270"/>
      <c r="J8" s="18"/>
      <c r="K8" s="3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5">
      <c r="A9" s="25"/>
      <c r="B9" s="272"/>
      <c r="C9" s="273"/>
      <c r="D9" s="273"/>
      <c r="E9" s="273"/>
      <c r="F9" s="273" t="s">
        <v>76</v>
      </c>
      <c r="G9" s="273" t="s">
        <v>292</v>
      </c>
      <c r="H9" s="274" t="s">
        <v>293</v>
      </c>
      <c r="I9" s="270"/>
      <c r="J9" s="18"/>
      <c r="K9" s="3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x14ac:dyDescent="0.25">
      <c r="A10" s="25"/>
      <c r="B10" s="275"/>
      <c r="C10" s="276"/>
      <c r="D10" s="276" t="s">
        <v>294</v>
      </c>
      <c r="E10" s="276" t="s">
        <v>56</v>
      </c>
      <c r="F10" s="277" t="s">
        <v>78</v>
      </c>
      <c r="G10" s="276" t="s">
        <v>295</v>
      </c>
      <c r="H10" s="278" t="s">
        <v>108</v>
      </c>
      <c r="I10" s="279"/>
      <c r="J10" s="18"/>
      <c r="K10" s="3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x14ac:dyDescent="0.25">
      <c r="A11" s="25"/>
      <c r="B11" s="280" t="s">
        <v>55</v>
      </c>
      <c r="C11" s="281" t="s">
        <v>91</v>
      </c>
      <c r="D11" s="281" t="s">
        <v>296</v>
      </c>
      <c r="E11" s="281" t="s">
        <v>57</v>
      </c>
      <c r="F11" s="281" t="s">
        <v>97</v>
      </c>
      <c r="G11" s="281" t="s">
        <v>97</v>
      </c>
      <c r="H11" s="282" t="s">
        <v>89</v>
      </c>
      <c r="I11" s="283"/>
      <c r="J11" s="18"/>
      <c r="K11" s="3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x14ac:dyDescent="0.25">
      <c r="A12" s="25"/>
      <c r="B12" s="284">
        <v>2022</v>
      </c>
      <c r="C12" s="276">
        <v>30</v>
      </c>
      <c r="D12" s="285">
        <v>1.07</v>
      </c>
      <c r="E12" s="276">
        <v>22</v>
      </c>
      <c r="F12" s="286">
        <v>1.125</v>
      </c>
      <c r="G12" s="285">
        <v>0.84</v>
      </c>
      <c r="H12" s="287">
        <v>1.05</v>
      </c>
      <c r="I12" s="270"/>
      <c r="J12" s="18"/>
      <c r="K12" s="3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5">
      <c r="A13" s="25"/>
      <c r="B13" s="284">
        <v>2023</v>
      </c>
      <c r="C13" s="276">
        <v>35</v>
      </c>
      <c r="D13" s="285">
        <v>0.99</v>
      </c>
      <c r="E13" s="276">
        <v>20</v>
      </c>
      <c r="F13" s="286">
        <v>1.0820000000000001</v>
      </c>
      <c r="G13" s="285">
        <v>0.84</v>
      </c>
      <c r="H13" s="287">
        <v>1.22</v>
      </c>
      <c r="I13" s="270"/>
      <c r="J13" s="18"/>
      <c r="K13" s="3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25">
      <c r="A14" s="25"/>
      <c r="B14" s="284">
        <v>2024</v>
      </c>
      <c r="C14" s="276">
        <v>40</v>
      </c>
      <c r="D14" s="285">
        <v>0.93</v>
      </c>
      <c r="E14" s="276">
        <v>19</v>
      </c>
      <c r="F14" s="286">
        <v>1.04</v>
      </c>
      <c r="G14" s="285">
        <v>0.91520000000000001</v>
      </c>
      <c r="H14" s="287">
        <v>2.2000000000000002</v>
      </c>
      <c r="I14" s="270"/>
      <c r="J14" s="18"/>
      <c r="K14" s="30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x14ac:dyDescent="0.25">
      <c r="A15" s="25"/>
      <c r="B15" s="288">
        <v>2025</v>
      </c>
      <c r="C15" s="289">
        <v>42</v>
      </c>
      <c r="D15" s="290">
        <v>1</v>
      </c>
      <c r="E15" s="289">
        <v>16</v>
      </c>
      <c r="F15" s="291">
        <v>1</v>
      </c>
      <c r="G15" s="290">
        <v>1</v>
      </c>
      <c r="H15" s="292">
        <v>3.5</v>
      </c>
      <c r="I15" s="270"/>
      <c r="J15" s="18"/>
      <c r="K15" s="3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25">
      <c r="A16" s="22"/>
      <c r="B16" s="17"/>
      <c r="C16" s="17"/>
      <c r="D16" s="17"/>
      <c r="E16" s="17"/>
      <c r="F16" s="17"/>
      <c r="G16" s="17"/>
      <c r="H16" s="17"/>
      <c r="I16" s="17"/>
      <c r="J16" s="18"/>
      <c r="K16" s="30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5.75" thickBot="1" x14ac:dyDescent="0.3">
      <c r="A17" s="24"/>
      <c r="B17" s="31"/>
      <c r="C17" s="31"/>
      <c r="D17" s="31"/>
      <c r="E17" s="31"/>
      <c r="F17" s="31"/>
      <c r="G17" s="31"/>
      <c r="H17" s="31"/>
      <c r="I17" s="31"/>
      <c r="J17" s="32"/>
      <c r="K17" s="3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customHeight="1" x14ac:dyDescent="0.25">
      <c r="K19" s="3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customHeight="1" x14ac:dyDescent="0.25">
      <c r="K20" s="3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5" customHeight="1" x14ac:dyDescent="0.25">
      <c r="K21" s="3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K22" s="30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customHeight="1" x14ac:dyDescent="0.25">
      <c r="K23" s="30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K24" s="30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customHeight="1" x14ac:dyDescent="0.25">
      <c r="K25" s="30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K26" s="30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customHeight="1" x14ac:dyDescent="0.25">
      <c r="K27" s="30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K28" s="30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customHeight="1" x14ac:dyDescent="0.25">
      <c r="K29" s="30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K30" s="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customHeight="1" x14ac:dyDescent="0.25">
      <c r="K31" s="30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K32" s="30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37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37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37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2:37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2:37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37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2:37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2:37" ht="15" customHeight="1" x14ac:dyDescent="0.25">
      <c r="K40" s="3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2:37" ht="15" customHeight="1" x14ac:dyDescent="0.25">
      <c r="K41" s="3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ht="15" customHeight="1" x14ac:dyDescent="0.25">
      <c r="K42" s="30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2:37" ht="15" customHeight="1" x14ac:dyDescent="0.25">
      <c r="K43" s="30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2:37" ht="15" customHeight="1" x14ac:dyDescent="0.25">
      <c r="K44" s="3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37" ht="15" customHeight="1" x14ac:dyDescent="0.25">
      <c r="K45" s="30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2:37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2:37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2:37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2:37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2:37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2:37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2:37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2:37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37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2:37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2:37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2:37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2:37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2:37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2:37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2:37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2:37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2:37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2:37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2:37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2:37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2:37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2:37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2:37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2:37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2:37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2:37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2:37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2:37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I121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4" width="16" style="21" customWidth="1"/>
    <col min="5" max="11" width="11.140625" style="21" customWidth="1"/>
    <col min="12" max="18" width="9.140625" style="21"/>
    <col min="19" max="19" width="9.140625" style="21" customWidth="1"/>
    <col min="20" max="21" width="9.140625" style="21"/>
    <col min="22" max="22" width="9.5703125" style="21" bestFit="1" customWidth="1"/>
    <col min="23" max="23" width="9.140625" style="21"/>
    <col min="24" max="24" width="9.140625" style="21" customWidth="1"/>
    <col min="25" max="16384" width="9.140625" style="21"/>
  </cols>
  <sheetData>
    <row r="1" spans="1:35" x14ac:dyDescent="0.25">
      <c r="A1" s="7">
        <v>24</v>
      </c>
      <c r="B1" s="26" t="s">
        <v>12</v>
      </c>
      <c r="C1" s="26"/>
      <c r="D1" s="26"/>
      <c r="E1" s="20"/>
      <c r="F1" s="20"/>
      <c r="G1" s="20"/>
      <c r="H1" s="20"/>
      <c r="I1" s="20"/>
      <c r="J1" s="375" t="s">
        <v>24</v>
      </c>
      <c r="K1" s="376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5">
      <c r="A4" s="9">
        <f>INDEX('Point Grid'!B:B,MATCH(A1,'Point Grid'!A:A,0))</f>
        <v>5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A6" s="25" t="s">
        <v>2</v>
      </c>
      <c r="B6" s="17" t="s">
        <v>98</v>
      </c>
      <c r="C6" s="17"/>
      <c r="D6" s="17"/>
      <c r="E6" s="17"/>
      <c r="F6" s="17"/>
      <c r="G6" s="17"/>
      <c r="H6" s="17"/>
      <c r="I6" s="17"/>
      <c r="J6" s="17"/>
      <c r="K6" s="18"/>
      <c r="L6" s="3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thickBot="1" x14ac:dyDescent="0.3">
      <c r="A7" s="9">
        <f>INDEX('Point Grid'!$C$8:$I$54,MATCH($A$1,'Point Grid'!$A$8:$A$54,0),MATCH(A6,'Point Grid'!$C$7:$I$7,0))</f>
        <v>1</v>
      </c>
      <c r="B7" s="17" t="s">
        <v>99</v>
      </c>
      <c r="C7" s="17"/>
      <c r="D7" s="17"/>
      <c r="E7" s="17"/>
      <c r="F7" s="17"/>
      <c r="G7" s="17"/>
      <c r="H7" s="17"/>
      <c r="I7" s="17"/>
      <c r="J7" s="17"/>
      <c r="K7" s="18"/>
      <c r="L7" s="3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Bot="1" x14ac:dyDescent="0.3">
      <c r="A8" s="5"/>
      <c r="B8" s="17"/>
      <c r="C8" s="17"/>
      <c r="D8" s="17"/>
      <c r="E8" s="27"/>
      <c r="F8" s="27"/>
      <c r="G8" s="27"/>
      <c r="H8" s="27"/>
      <c r="I8" s="27"/>
      <c r="J8" s="27"/>
      <c r="K8" s="18"/>
      <c r="L8" s="30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25" t="s">
        <v>3</v>
      </c>
      <c r="B10" s="85" t="s">
        <v>297</v>
      </c>
      <c r="C10" s="85"/>
      <c r="D10" s="85"/>
      <c r="E10" s="85"/>
      <c r="F10" s="123" t="s">
        <v>94</v>
      </c>
      <c r="G10" s="85" t="s">
        <v>298</v>
      </c>
      <c r="H10" s="85"/>
      <c r="I10" s="64"/>
      <c r="J10" s="64"/>
      <c r="K10" s="18"/>
      <c r="L10" s="3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.75" thickBot="1" x14ac:dyDescent="0.3">
      <c r="A11" s="9">
        <f>INDEX('Point Grid'!$C$8:$I$54,MATCH($A$1,'Point Grid'!$A$8:$A$54,0),MATCH(A10,'Point Grid'!$C$7:$I$7,0))</f>
        <v>4</v>
      </c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3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thickBot="1" x14ac:dyDescent="0.3">
      <c r="A12" s="5"/>
      <c r="B12" s="85" t="s">
        <v>299</v>
      </c>
      <c r="C12" s="85"/>
      <c r="D12" s="85"/>
      <c r="E12" s="85"/>
      <c r="F12" s="85"/>
      <c r="G12" s="268">
        <v>0.15</v>
      </c>
      <c r="H12" s="27"/>
      <c r="I12" s="27"/>
      <c r="J12" s="27"/>
      <c r="K12" s="18"/>
      <c r="L12" s="3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25"/>
      <c r="B13" s="85" t="s">
        <v>300</v>
      </c>
      <c r="C13" s="85"/>
      <c r="D13" s="85"/>
      <c r="E13" s="85"/>
      <c r="F13" s="85"/>
      <c r="G13" s="85"/>
      <c r="H13" s="27"/>
      <c r="I13" s="27"/>
      <c r="J13" s="27"/>
      <c r="K13" s="18"/>
      <c r="L13" s="3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25"/>
      <c r="B14" s="85" t="s">
        <v>304</v>
      </c>
      <c r="C14" s="85"/>
      <c r="D14" s="268">
        <v>0.05</v>
      </c>
      <c r="E14" s="85"/>
      <c r="F14" s="85"/>
      <c r="G14" s="85"/>
      <c r="H14" s="27"/>
      <c r="I14" s="27"/>
      <c r="J14" s="27"/>
      <c r="K14" s="18"/>
      <c r="L14" s="3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25"/>
      <c r="B15" s="85"/>
      <c r="C15" s="85"/>
      <c r="D15" s="85"/>
      <c r="E15" s="85"/>
      <c r="F15" s="85"/>
      <c r="G15" s="85"/>
      <c r="H15" s="27"/>
      <c r="I15" s="27"/>
      <c r="J15" s="27"/>
      <c r="K15" s="18"/>
      <c r="L15" s="3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25"/>
      <c r="B16" s="151"/>
      <c r="C16" s="152" t="s">
        <v>301</v>
      </c>
      <c r="D16" s="152"/>
      <c r="E16" s="152"/>
      <c r="F16" s="153"/>
      <c r="G16" s="139" t="s">
        <v>69</v>
      </c>
      <c r="H16" s="27"/>
      <c r="I16" s="27"/>
      <c r="J16" s="27"/>
      <c r="K16" s="18"/>
      <c r="L16" s="3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25"/>
      <c r="B17" s="154" t="s">
        <v>55</v>
      </c>
      <c r="C17" s="155">
        <v>12</v>
      </c>
      <c r="D17" s="155">
        <v>24</v>
      </c>
      <c r="E17" s="155">
        <v>36</v>
      </c>
      <c r="F17" s="140">
        <v>48</v>
      </c>
      <c r="G17" s="293" t="s">
        <v>278</v>
      </c>
      <c r="H17" s="27"/>
      <c r="I17" s="27"/>
      <c r="J17" s="27"/>
      <c r="K17" s="18"/>
      <c r="L17" s="30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A18" s="25"/>
      <c r="B18" s="156">
        <v>2022</v>
      </c>
      <c r="C18" s="144">
        <v>214</v>
      </c>
      <c r="D18" s="144">
        <v>504</v>
      </c>
      <c r="E18" s="144">
        <v>916</v>
      </c>
      <c r="F18" s="145">
        <v>1124</v>
      </c>
      <c r="G18" s="145">
        <v>1124</v>
      </c>
      <c r="H18" s="27"/>
      <c r="I18" s="27"/>
      <c r="J18" s="27"/>
      <c r="K18" s="18"/>
      <c r="L18" s="30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A19" s="25"/>
      <c r="B19" s="156">
        <v>2023</v>
      </c>
      <c r="C19" s="144">
        <v>193</v>
      </c>
      <c r="D19" s="144">
        <v>530</v>
      </c>
      <c r="E19" s="144">
        <v>797</v>
      </c>
      <c r="F19" s="145"/>
      <c r="G19" s="145">
        <v>1236.4000000000001</v>
      </c>
      <c r="H19" s="27"/>
      <c r="I19" s="27"/>
      <c r="J19" s="27"/>
      <c r="K19" s="18"/>
      <c r="L19" s="3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A20" s="25"/>
      <c r="B20" s="156">
        <v>2024</v>
      </c>
      <c r="C20" s="144">
        <v>206</v>
      </c>
      <c r="D20" s="144">
        <v>567</v>
      </c>
      <c r="E20" s="144"/>
      <c r="F20" s="145"/>
      <c r="G20" s="145">
        <v>1360.04</v>
      </c>
      <c r="H20" s="27"/>
      <c r="I20" s="27"/>
      <c r="J20" s="27"/>
      <c r="K20" s="18"/>
      <c r="L20" s="3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5">
      <c r="A21" s="25"/>
      <c r="B21" s="157">
        <v>2025</v>
      </c>
      <c r="C21" s="142">
        <v>210</v>
      </c>
      <c r="D21" s="142"/>
      <c r="E21" s="142"/>
      <c r="F21" s="143"/>
      <c r="G21" s="143">
        <v>1496.0439999999999</v>
      </c>
      <c r="H21" s="27"/>
      <c r="I21" s="27"/>
      <c r="J21" s="27"/>
      <c r="K21" s="18"/>
      <c r="L21" s="30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5">
      <c r="A22" s="25"/>
      <c r="B22" s="52"/>
      <c r="C22" s="52"/>
      <c r="D22" s="52"/>
      <c r="E22" s="52"/>
      <c r="F22" s="52"/>
      <c r="G22" s="52"/>
      <c r="H22" s="27"/>
      <c r="I22" s="27"/>
      <c r="J22" s="27"/>
      <c r="K22" s="18"/>
      <c r="L22" s="3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5">
      <c r="A23" s="25"/>
      <c r="B23" s="151"/>
      <c r="C23" s="152" t="s">
        <v>302</v>
      </c>
      <c r="D23" s="152"/>
      <c r="E23" s="152"/>
      <c r="F23" s="153"/>
      <c r="G23" s="52"/>
      <c r="H23" s="27"/>
      <c r="I23" s="27"/>
      <c r="J23" s="27"/>
      <c r="K23" s="18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5">
      <c r="A24" s="25"/>
      <c r="B24" s="154" t="s">
        <v>55</v>
      </c>
      <c r="C24" s="155">
        <v>12</v>
      </c>
      <c r="D24" s="155">
        <v>24</v>
      </c>
      <c r="E24" s="155">
        <v>36</v>
      </c>
      <c r="F24" s="140">
        <v>48</v>
      </c>
      <c r="G24" s="85"/>
      <c r="H24" s="85"/>
      <c r="I24" s="27"/>
      <c r="J24" s="27"/>
      <c r="K24" s="18"/>
      <c r="L24" s="3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x14ac:dyDescent="0.25">
      <c r="A25" s="25"/>
      <c r="B25" s="156">
        <v>2022</v>
      </c>
      <c r="C25" s="144">
        <v>84664</v>
      </c>
      <c r="D25" s="144">
        <v>211661</v>
      </c>
      <c r="E25" s="144">
        <v>309350</v>
      </c>
      <c r="F25" s="145">
        <v>439603</v>
      </c>
      <c r="G25" s="85"/>
      <c r="H25" s="85"/>
      <c r="I25" s="138"/>
      <c r="J25" s="27"/>
      <c r="K25" s="18"/>
      <c r="L25" s="3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5">
      <c r="A26" s="25"/>
      <c r="B26" s="156">
        <v>2023</v>
      </c>
      <c r="C26" s="144">
        <v>87310</v>
      </c>
      <c r="D26" s="144">
        <v>209880</v>
      </c>
      <c r="E26" s="144">
        <v>312301</v>
      </c>
      <c r="F26" s="145"/>
      <c r="G26" s="85"/>
      <c r="H26" s="85"/>
      <c r="I26" s="52"/>
      <c r="J26" s="27"/>
      <c r="K26" s="18"/>
      <c r="L26" s="3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5">
      <c r="A27" s="25"/>
      <c r="B27" s="156">
        <v>2024</v>
      </c>
      <c r="C27" s="144">
        <v>94281</v>
      </c>
      <c r="D27" s="144">
        <v>237864</v>
      </c>
      <c r="E27" s="144"/>
      <c r="F27" s="145"/>
      <c r="G27" s="85"/>
      <c r="H27" s="85"/>
      <c r="I27" s="85"/>
      <c r="J27" s="27"/>
      <c r="K27" s="18"/>
      <c r="L27" s="3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5">
      <c r="A28" s="25"/>
      <c r="B28" s="157">
        <v>2025</v>
      </c>
      <c r="C28" s="142">
        <v>83698</v>
      </c>
      <c r="D28" s="142"/>
      <c r="E28" s="142"/>
      <c r="F28" s="143"/>
      <c r="G28" s="85"/>
      <c r="H28" s="85"/>
      <c r="I28" s="85"/>
      <c r="J28" s="27"/>
      <c r="K28" s="18"/>
      <c r="L28" s="3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5">
      <c r="A29" s="25"/>
      <c r="B29" s="64"/>
      <c r="C29" s="64"/>
      <c r="D29" s="64"/>
      <c r="E29" s="64"/>
      <c r="F29" s="64"/>
      <c r="G29" s="64"/>
      <c r="H29" s="85"/>
      <c r="I29" s="85"/>
      <c r="J29" s="27"/>
      <c r="K29" s="18"/>
      <c r="L29" s="3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5">
      <c r="A30" s="25"/>
      <c r="B30" s="64"/>
      <c r="C30" s="64"/>
      <c r="D30" s="64"/>
      <c r="E30" s="64"/>
      <c r="F30" s="64"/>
      <c r="G30" s="64"/>
      <c r="H30" s="85"/>
      <c r="I30" s="85"/>
      <c r="J30" s="27"/>
      <c r="K30" s="18"/>
      <c r="L30" s="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5">
      <c r="A31" s="25"/>
      <c r="B31" s="64"/>
      <c r="C31" s="64"/>
      <c r="D31" s="64"/>
      <c r="E31" s="64"/>
      <c r="F31" s="64"/>
      <c r="G31" s="64"/>
      <c r="H31" s="85"/>
      <c r="I31" s="85"/>
      <c r="J31" s="27"/>
      <c r="K31" s="18"/>
      <c r="L31" s="30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5">
      <c r="A32" s="25"/>
      <c r="B32" s="64"/>
      <c r="C32" s="64"/>
      <c r="D32" s="64"/>
      <c r="E32" s="64"/>
      <c r="F32" s="64"/>
      <c r="G32" s="64"/>
      <c r="H32" s="85"/>
      <c r="I32" s="85"/>
      <c r="J32" s="27"/>
      <c r="K32" s="18"/>
      <c r="L32" s="3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5">
      <c r="A33" s="25"/>
      <c r="B33" s="64"/>
      <c r="C33" s="64"/>
      <c r="D33" s="64"/>
      <c r="E33" s="64"/>
      <c r="F33" s="64"/>
      <c r="G33" s="64"/>
      <c r="H33" s="85"/>
      <c r="I33" s="85"/>
      <c r="J33" s="27"/>
      <c r="K33" s="18"/>
      <c r="L33" s="3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x14ac:dyDescent="0.25">
      <c r="A34" s="25"/>
      <c r="B34" s="64"/>
      <c r="C34" s="64"/>
      <c r="D34" s="64"/>
      <c r="E34" s="64"/>
      <c r="F34" s="64"/>
      <c r="G34" s="64"/>
      <c r="H34" s="85"/>
      <c r="I34" s="85"/>
      <c r="J34" s="27"/>
      <c r="K34" s="18"/>
      <c r="L34" s="30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5">
      <c r="A35" s="25"/>
      <c r="B35" s="64"/>
      <c r="C35" s="64"/>
      <c r="D35" s="64"/>
      <c r="E35" s="64"/>
      <c r="F35" s="64"/>
      <c r="G35" s="64"/>
      <c r="H35" s="85"/>
      <c r="I35" s="85"/>
      <c r="J35" s="27"/>
      <c r="K35" s="18"/>
      <c r="L35" s="30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x14ac:dyDescent="0.25">
      <c r="A36" s="25"/>
      <c r="B36" s="64"/>
      <c r="C36" s="64"/>
      <c r="D36" s="64"/>
      <c r="E36" s="64"/>
      <c r="F36" s="64"/>
      <c r="G36" s="64"/>
      <c r="H36" s="85"/>
      <c r="I36" s="85"/>
      <c r="J36" s="27"/>
      <c r="K36" s="18"/>
      <c r="L36" s="3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5">
      <c r="A37" s="25"/>
      <c r="B37" s="64"/>
      <c r="C37" s="64"/>
      <c r="D37" s="64"/>
      <c r="E37" s="64"/>
      <c r="F37" s="64"/>
      <c r="G37" s="64"/>
      <c r="H37" s="85"/>
      <c r="I37" s="85"/>
      <c r="J37" s="27"/>
      <c r="K37" s="18"/>
      <c r="L37" s="30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 x14ac:dyDescent="0.25">
      <c r="A38" s="25"/>
      <c r="B38" s="64"/>
      <c r="C38" s="64"/>
      <c r="D38" s="64"/>
      <c r="E38" s="64"/>
      <c r="F38" s="64"/>
      <c r="G38" s="64"/>
      <c r="H38" s="85"/>
      <c r="I38" s="85"/>
      <c r="J38" s="27"/>
      <c r="K38" s="18"/>
      <c r="L38" s="30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 x14ac:dyDescent="0.25">
      <c r="A39" s="25"/>
      <c r="B39" s="64"/>
      <c r="C39" s="64"/>
      <c r="D39" s="64"/>
      <c r="E39" s="64"/>
      <c r="F39" s="64"/>
      <c r="G39" s="64"/>
      <c r="H39" s="85"/>
      <c r="I39" s="85"/>
      <c r="J39" s="27"/>
      <c r="K39" s="18"/>
      <c r="L39" s="3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 x14ac:dyDescent="0.25">
      <c r="A40" s="25"/>
      <c r="B40" s="64"/>
      <c r="C40" s="64"/>
      <c r="D40" s="64"/>
      <c r="E40" s="64"/>
      <c r="F40" s="64"/>
      <c r="G40" s="64"/>
      <c r="H40" s="85"/>
      <c r="I40" s="85"/>
      <c r="J40" s="27"/>
      <c r="K40" s="18"/>
      <c r="L40" s="3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 x14ac:dyDescent="0.25">
      <c r="A41" s="25"/>
      <c r="B41" s="17"/>
      <c r="C41" s="17"/>
      <c r="D41" s="17"/>
      <c r="E41" s="27"/>
      <c r="F41" s="27"/>
      <c r="G41" s="27"/>
      <c r="H41" s="27"/>
      <c r="I41" s="27"/>
      <c r="J41" s="27"/>
      <c r="K41" s="18"/>
      <c r="L41" s="30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 x14ac:dyDescent="0.25">
      <c r="A42" s="25"/>
      <c r="B42" s="17"/>
      <c r="C42" s="17"/>
      <c r="D42" s="17"/>
      <c r="E42" s="27"/>
      <c r="F42" s="27"/>
      <c r="G42" s="27"/>
      <c r="H42" s="27"/>
      <c r="I42" s="27"/>
      <c r="J42" s="27"/>
      <c r="K42" s="18"/>
      <c r="L42" s="30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 x14ac:dyDescent="0.25">
      <c r="A43" s="25"/>
      <c r="B43" s="17"/>
      <c r="C43" s="17"/>
      <c r="D43" s="17"/>
      <c r="E43" s="27"/>
      <c r="F43" s="27"/>
      <c r="G43" s="27"/>
      <c r="H43" s="27"/>
      <c r="I43" s="27"/>
      <c r="J43" s="27"/>
      <c r="K43" s="18"/>
      <c r="L43" s="30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 x14ac:dyDescent="0.25">
      <c r="A44" s="25"/>
      <c r="B44" s="17"/>
      <c r="C44" s="17"/>
      <c r="D44" s="17"/>
      <c r="E44" s="27"/>
      <c r="F44" s="27"/>
      <c r="G44" s="27"/>
      <c r="H44" s="27"/>
      <c r="I44" s="27"/>
      <c r="J44" s="27"/>
      <c r="K44" s="18"/>
      <c r="L44" s="30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 x14ac:dyDescent="0.25">
      <c r="A45" s="25"/>
      <c r="B45" s="17"/>
      <c r="C45" s="17"/>
      <c r="D45" s="17"/>
      <c r="E45" s="27"/>
      <c r="F45" s="27"/>
      <c r="G45" s="27"/>
      <c r="H45" s="27"/>
      <c r="I45" s="27"/>
      <c r="J45" s="27"/>
      <c r="K45" s="18"/>
      <c r="L45" s="30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 x14ac:dyDescent="0.25">
      <c r="A46" s="25"/>
      <c r="B46" s="17"/>
      <c r="C46" s="17"/>
      <c r="D46" s="17"/>
      <c r="E46" s="27"/>
      <c r="F46" s="27"/>
      <c r="G46" s="27"/>
      <c r="H46" s="27"/>
      <c r="I46" s="27"/>
      <c r="J46" s="27"/>
      <c r="K46" s="18"/>
      <c r="L46" s="30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 x14ac:dyDescent="0.25">
      <c r="A47" s="25"/>
      <c r="B47" s="17"/>
      <c r="C47" s="17"/>
      <c r="D47" s="17"/>
      <c r="E47" s="27"/>
      <c r="F47" s="27"/>
      <c r="G47" s="27"/>
      <c r="H47" s="27"/>
      <c r="I47" s="27"/>
      <c r="J47" s="27"/>
      <c r="K47" s="18"/>
      <c r="L47" s="30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 x14ac:dyDescent="0.25">
      <c r="A48" s="25"/>
      <c r="B48" s="17"/>
      <c r="C48" s="17"/>
      <c r="D48" s="17"/>
      <c r="E48" s="27"/>
      <c r="F48" s="27"/>
      <c r="G48" s="27"/>
      <c r="H48" s="27"/>
      <c r="I48" s="27"/>
      <c r="J48" s="27"/>
      <c r="K48" s="18"/>
      <c r="L48" s="3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5" customHeight="1" x14ac:dyDescent="0.25">
      <c r="A49" s="25"/>
      <c r="B49" s="17"/>
      <c r="C49" s="17"/>
      <c r="D49" s="17"/>
      <c r="E49" s="27"/>
      <c r="F49" s="27"/>
      <c r="G49" s="27"/>
      <c r="H49" s="27"/>
      <c r="I49" s="27"/>
      <c r="J49" s="27"/>
      <c r="K49" s="18"/>
      <c r="L49" s="3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5" customHeight="1" x14ac:dyDescent="0.25">
      <c r="A50" s="25"/>
      <c r="B50" s="17"/>
      <c r="C50" s="17"/>
      <c r="D50" s="17"/>
      <c r="E50" s="27"/>
      <c r="F50" s="27"/>
      <c r="G50" s="27"/>
      <c r="H50" s="27"/>
      <c r="I50" s="27"/>
      <c r="J50" s="27"/>
      <c r="K50" s="18"/>
      <c r="L50" s="3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5" customHeight="1" x14ac:dyDescent="0.25">
      <c r="A51" s="25"/>
      <c r="B51" s="17"/>
      <c r="C51" s="17"/>
      <c r="D51" s="17"/>
      <c r="E51" s="27"/>
      <c r="F51" s="27"/>
      <c r="G51" s="27"/>
      <c r="H51" s="27"/>
      <c r="I51" s="27"/>
      <c r="J51" s="27"/>
      <c r="K51" s="18"/>
      <c r="L51" s="30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5" customHeight="1" x14ac:dyDescent="0.25">
      <c r="A52" s="25"/>
      <c r="B52" s="17"/>
      <c r="C52" s="17"/>
      <c r="D52" s="17"/>
      <c r="E52" s="27"/>
      <c r="F52" s="27"/>
      <c r="G52" s="27"/>
      <c r="H52" s="27"/>
      <c r="I52" s="27"/>
      <c r="J52" s="27"/>
      <c r="K52" s="18"/>
      <c r="L52" s="30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5" customHeight="1" x14ac:dyDescent="0.25">
      <c r="A53" s="25"/>
      <c r="B53" s="17"/>
      <c r="C53" s="17"/>
      <c r="D53" s="17"/>
      <c r="E53" s="27"/>
      <c r="F53" s="27"/>
      <c r="G53" s="27"/>
      <c r="H53" s="27"/>
      <c r="I53" s="27"/>
      <c r="J53" s="27"/>
      <c r="K53" s="18"/>
      <c r="L53" s="3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5" customHeight="1" x14ac:dyDescent="0.25">
      <c r="A54" s="25"/>
      <c r="B54" s="17"/>
      <c r="C54" s="17"/>
      <c r="D54" s="17"/>
      <c r="E54" s="27"/>
      <c r="F54" s="27"/>
      <c r="G54" s="27"/>
      <c r="H54" s="27"/>
      <c r="I54" s="27"/>
      <c r="J54" s="27"/>
      <c r="K54" s="18"/>
      <c r="L54" s="3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5" customHeight="1" x14ac:dyDescent="0.25">
      <c r="A55" s="25"/>
      <c r="B55" s="17"/>
      <c r="C55" s="17"/>
      <c r="D55" s="17"/>
      <c r="E55" s="27"/>
      <c r="F55" s="27"/>
      <c r="G55" s="27"/>
      <c r="H55" s="27"/>
      <c r="I55" s="27"/>
      <c r="J55" s="27"/>
      <c r="K55" s="18"/>
      <c r="L55" s="30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5" customHeight="1" x14ac:dyDescent="0.25">
      <c r="A56" s="25"/>
      <c r="B56" s="17"/>
      <c r="C56" s="17"/>
      <c r="D56" s="17"/>
      <c r="E56" s="27"/>
      <c r="F56" s="27"/>
      <c r="G56" s="27"/>
      <c r="H56" s="27"/>
      <c r="I56" s="27"/>
      <c r="J56" s="27"/>
      <c r="K56" s="18"/>
      <c r="L56" s="30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5" customHeight="1" thickBot="1" x14ac:dyDescent="0.3">
      <c r="A57" s="24"/>
      <c r="B57" s="31"/>
      <c r="C57" s="31"/>
      <c r="D57" s="31"/>
      <c r="E57" s="31"/>
      <c r="F57" s="31"/>
      <c r="G57" s="31"/>
      <c r="H57" s="31"/>
      <c r="I57" s="31"/>
      <c r="J57" s="31"/>
      <c r="K57" s="32"/>
      <c r="L57" s="30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5" customHeight="1" x14ac:dyDescent="0.25">
      <c r="L58" s="30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5" customHeight="1" x14ac:dyDescent="0.25">
      <c r="L59" s="30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5" customHeight="1" x14ac:dyDescent="0.25">
      <c r="L60" s="3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5" customHeight="1" x14ac:dyDescent="0.25">
      <c r="L61" s="30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5" customHeight="1" x14ac:dyDescent="0.25">
      <c r="L62" s="30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5" customHeight="1" x14ac:dyDescent="0.25">
      <c r="L63" s="30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5" customHeight="1" x14ac:dyDescent="0.25">
      <c r="L64" s="30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L65" s="30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180"/>
      <c r="F76" s="30"/>
      <c r="G76" s="30"/>
      <c r="H76" s="30"/>
      <c r="I76" s="30"/>
      <c r="J76" s="30"/>
      <c r="K76" s="30"/>
      <c r="L76" s="3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181"/>
      <c r="F83" s="181"/>
      <c r="G83" s="30"/>
      <c r="H83" s="181"/>
      <c r="I83" s="30"/>
      <c r="J83" s="30"/>
      <c r="K83" s="30"/>
      <c r="L83" s="30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181"/>
      <c r="F84" s="181"/>
      <c r="G84" s="30"/>
      <c r="H84" s="181"/>
      <c r="I84" s="30"/>
      <c r="J84" s="30"/>
      <c r="K84" s="30"/>
      <c r="L84" s="30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181"/>
      <c r="F85" s="181"/>
      <c r="G85" s="30"/>
      <c r="H85" s="30"/>
      <c r="I85" s="30"/>
      <c r="J85" s="30"/>
      <c r="K85" s="30"/>
      <c r="L85" s="30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181"/>
      <c r="F86" s="181"/>
      <c r="G86" s="30"/>
      <c r="H86" s="30"/>
      <c r="I86" s="30"/>
      <c r="J86" s="30"/>
      <c r="K86" s="30"/>
      <c r="L86" s="30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182"/>
      <c r="C91" s="182"/>
      <c r="D91" s="182"/>
      <c r="E91" s="182"/>
      <c r="F91" s="182"/>
      <c r="G91" s="30"/>
      <c r="H91" s="30"/>
      <c r="I91" s="30"/>
      <c r="J91" s="30"/>
      <c r="K91" s="30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2:35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2:35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2:35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2:35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2:35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2:35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2:35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2:35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2:35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2:35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2:35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2:35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2:35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2:35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2:35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2:35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2:35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2:35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2:35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2:35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2:35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</sheetData>
  <mergeCells count="1">
    <mergeCell ref="J1:K1"/>
  </mergeCells>
  <conditionalFormatting sqref="B1:D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:D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35" ht="15" customHeight="1" x14ac:dyDescent="0.25">
      <c r="A1" s="7">
        <v>25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5" customHeight="1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5" customHeight="1" x14ac:dyDescent="0.25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" customHeight="1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" customHeight="1" x14ac:dyDescent="0.25">
      <c r="A6" s="25" t="s">
        <v>2</v>
      </c>
      <c r="B6" s="17" t="s">
        <v>305</v>
      </c>
      <c r="C6" s="17"/>
      <c r="D6" s="17"/>
      <c r="E6" s="294" t="s">
        <v>89</v>
      </c>
      <c r="F6" s="17" t="s">
        <v>306</v>
      </c>
      <c r="G6" s="294">
        <v>2023</v>
      </c>
      <c r="H6" s="124"/>
      <c r="I6" s="18"/>
      <c r="J6" s="3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" customHeight="1" thickBot="1" x14ac:dyDescent="0.3">
      <c r="A7" s="9">
        <f>INDEX('Point Grid'!$C$8:$I$54,MATCH($A$1,'Point Grid'!$A$8:$A$54,0),MATCH(A6,'Point Grid'!$C$7:$I$7,0))</f>
        <v>1.5</v>
      </c>
      <c r="B7" s="17"/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customHeight="1" thickBot="1" x14ac:dyDescent="0.3">
      <c r="A8" s="5"/>
      <c r="B8" s="17"/>
      <c r="C8" s="17"/>
      <c r="D8" s="17"/>
      <c r="E8" s="17"/>
      <c r="F8" s="17"/>
      <c r="G8" s="17"/>
      <c r="H8" s="17"/>
      <c r="I8" s="18"/>
      <c r="J8" s="3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25">
      <c r="A9" s="25"/>
      <c r="B9" s="151"/>
      <c r="C9" s="152" t="s">
        <v>307</v>
      </c>
      <c r="D9" s="152"/>
      <c r="E9" s="152"/>
      <c r="F9" s="153"/>
      <c r="G9" s="85"/>
      <c r="H9" s="17"/>
      <c r="I9" s="18"/>
      <c r="J9" s="30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customHeight="1" x14ac:dyDescent="0.25">
      <c r="A10" s="25"/>
      <c r="B10" s="154" t="s">
        <v>55</v>
      </c>
      <c r="C10" s="155">
        <v>12</v>
      </c>
      <c r="D10" s="155">
        <v>24</v>
      </c>
      <c r="E10" s="155">
        <v>36</v>
      </c>
      <c r="F10" s="140">
        <v>48</v>
      </c>
      <c r="G10" s="138"/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customHeight="1" x14ac:dyDescent="0.25">
      <c r="A11" s="25"/>
      <c r="B11" s="156">
        <v>2022</v>
      </c>
      <c r="C11" s="144">
        <v>16157</v>
      </c>
      <c r="D11" s="144">
        <v>38016</v>
      </c>
      <c r="E11" s="144">
        <v>63360</v>
      </c>
      <c r="F11" s="145">
        <v>81576</v>
      </c>
      <c r="G11" s="52"/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customHeight="1" x14ac:dyDescent="0.25">
      <c r="A12" s="25"/>
      <c r="B12" s="156">
        <f>B11+1</f>
        <v>2023</v>
      </c>
      <c r="C12" s="144">
        <v>15840</v>
      </c>
      <c r="D12" s="144">
        <v>39204</v>
      </c>
      <c r="E12" s="144">
        <v>63360</v>
      </c>
      <c r="F12" s="145"/>
      <c r="G12" s="85"/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customHeight="1" x14ac:dyDescent="0.25">
      <c r="A13" s="25"/>
      <c r="B13" s="156">
        <f>B12+1</f>
        <v>2024</v>
      </c>
      <c r="C13" s="144">
        <v>30096</v>
      </c>
      <c r="D13" s="144">
        <v>71280</v>
      </c>
      <c r="E13" s="144"/>
      <c r="F13" s="145"/>
      <c r="G13" s="85"/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customHeight="1" x14ac:dyDescent="0.25">
      <c r="A14" s="25"/>
      <c r="B14" s="157">
        <f>B13+1</f>
        <v>2025</v>
      </c>
      <c r="C14" s="142">
        <v>31680</v>
      </c>
      <c r="D14" s="142"/>
      <c r="E14" s="142"/>
      <c r="F14" s="143"/>
      <c r="G14" s="85"/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customHeight="1" x14ac:dyDescent="0.25">
      <c r="A15" s="25"/>
      <c r="B15" s="52"/>
      <c r="C15" s="52"/>
      <c r="D15" s="52"/>
      <c r="E15" s="52"/>
      <c r="F15" s="52"/>
      <c r="G15" s="85"/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customHeight="1" x14ac:dyDescent="0.25">
      <c r="A16" s="25"/>
      <c r="B16" s="151"/>
      <c r="C16" s="158" t="s">
        <v>308</v>
      </c>
      <c r="D16" s="152"/>
      <c r="E16" s="152"/>
      <c r="F16" s="153"/>
      <c r="G16" s="85"/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customHeight="1" x14ac:dyDescent="0.25">
      <c r="A17" s="25"/>
      <c r="B17" s="154" t="s">
        <v>55</v>
      </c>
      <c r="C17" s="155">
        <v>12</v>
      </c>
      <c r="D17" s="155">
        <v>24</v>
      </c>
      <c r="E17" s="155">
        <v>36</v>
      </c>
      <c r="F17" s="140">
        <v>48</v>
      </c>
      <c r="G17" s="85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25">
      <c r="A18" s="25"/>
      <c r="B18" s="156">
        <v>2022</v>
      </c>
      <c r="C18" s="144">
        <v>30730</v>
      </c>
      <c r="D18" s="144">
        <v>23522</v>
      </c>
      <c r="E18" s="144">
        <v>15206</v>
      </c>
      <c r="F18" s="145">
        <v>8078</v>
      </c>
      <c r="G18" s="85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25">
      <c r="A19" s="25"/>
      <c r="B19" s="156">
        <f>B18+1</f>
        <v>2023</v>
      </c>
      <c r="C19" s="144">
        <v>31363</v>
      </c>
      <c r="D19" s="144">
        <v>23047</v>
      </c>
      <c r="E19" s="144">
        <v>16157</v>
      </c>
      <c r="F19" s="145"/>
      <c r="G19" s="85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25">
      <c r="A20" s="25"/>
      <c r="B20" s="156">
        <f>B19+1</f>
        <v>2024</v>
      </c>
      <c r="C20" s="144">
        <v>47045</v>
      </c>
      <c r="D20" s="144">
        <v>39204</v>
      </c>
      <c r="E20" s="144"/>
      <c r="F20" s="145"/>
      <c r="G20" s="85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25">
      <c r="A21" s="25"/>
      <c r="B21" s="157">
        <f>B20+1</f>
        <v>2025</v>
      </c>
      <c r="C21" s="142">
        <v>47995</v>
      </c>
      <c r="D21" s="142"/>
      <c r="E21" s="142"/>
      <c r="F21" s="143"/>
      <c r="G21" s="85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25">
      <c r="A22" s="25"/>
      <c r="B22" s="85"/>
      <c r="C22" s="85"/>
      <c r="D22" s="85"/>
      <c r="E22" s="85"/>
      <c r="F22" s="85"/>
      <c r="G22" s="85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25">
      <c r="A23" s="25"/>
      <c r="B23" s="159" t="s">
        <v>309</v>
      </c>
      <c r="C23" s="160"/>
      <c r="D23" s="160"/>
      <c r="E23" s="160"/>
      <c r="F23" s="161"/>
      <c r="G23" s="295">
        <v>1.1100000000000001</v>
      </c>
      <c r="H23" s="17"/>
      <c r="I23" s="18"/>
      <c r="J23" s="3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25">
      <c r="A24" s="25"/>
      <c r="B24" s="146"/>
      <c r="C24" s="85"/>
      <c r="D24" s="85"/>
      <c r="E24" s="85"/>
      <c r="F24" s="85"/>
      <c r="G24" s="85"/>
      <c r="H24" s="17"/>
      <c r="I24" s="18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25"/>
      <c r="B25" s="146" t="s">
        <v>310</v>
      </c>
      <c r="C25" s="85"/>
      <c r="D25" s="85"/>
      <c r="E25" s="85"/>
      <c r="F25" s="85"/>
      <c r="G25" s="85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8"/>
      <c r="J26" s="3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8"/>
      <c r="J27" s="3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x14ac:dyDescent="0.25">
      <c r="A28" s="25"/>
      <c r="B28" s="17"/>
      <c r="C28" s="27"/>
      <c r="D28" s="27"/>
      <c r="E28" s="27"/>
      <c r="F28" s="27"/>
      <c r="G28" s="27"/>
      <c r="H28" s="27"/>
      <c r="I28" s="18"/>
      <c r="J28" s="3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x14ac:dyDescent="0.25">
      <c r="A29" s="25"/>
      <c r="B29" s="17"/>
      <c r="C29" s="27"/>
      <c r="D29" s="27"/>
      <c r="E29" s="27"/>
      <c r="F29" s="27"/>
      <c r="G29" s="27"/>
      <c r="H29" s="27"/>
      <c r="I29" s="18"/>
      <c r="J29" s="3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x14ac:dyDescent="0.25">
      <c r="A30" s="25"/>
      <c r="B30" s="17"/>
      <c r="C30" s="27"/>
      <c r="D30" s="27"/>
      <c r="E30" s="27"/>
      <c r="F30" s="27"/>
      <c r="G30" s="27"/>
      <c r="H30" s="27"/>
      <c r="I30" s="18"/>
      <c r="J30" s="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25">
      <c r="A31" s="25"/>
      <c r="B31" s="17"/>
      <c r="C31" s="27"/>
      <c r="D31" s="27"/>
      <c r="E31" s="27"/>
      <c r="F31" s="27"/>
      <c r="G31" s="27"/>
      <c r="H31" s="27"/>
      <c r="I31" s="18"/>
      <c r="J31" s="3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25">
      <c r="A32" s="22"/>
      <c r="B32" s="17"/>
      <c r="C32" s="17"/>
      <c r="D32" s="17"/>
      <c r="E32" s="17"/>
      <c r="F32" s="17"/>
      <c r="G32" s="17"/>
      <c r="H32" s="17"/>
      <c r="I32" s="18"/>
      <c r="J32" s="3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thickBot="1" x14ac:dyDescent="0.3">
      <c r="A33" s="24"/>
      <c r="B33" s="31"/>
      <c r="C33" s="31"/>
      <c r="D33" s="31"/>
      <c r="E33" s="31"/>
      <c r="F33" s="31"/>
      <c r="G33" s="31"/>
      <c r="H33" s="31"/>
      <c r="I33" s="32"/>
      <c r="J33" s="3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 x14ac:dyDescent="0.25">
      <c r="J34" s="3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customHeight="1" x14ac:dyDescent="0.25">
      <c r="J35" s="3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customHeight="1" x14ac:dyDescent="0.25">
      <c r="J36" s="3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 x14ac:dyDescent="0.25"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 x14ac:dyDescent="0.25">
      <c r="J43" s="3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 x14ac:dyDescent="0.25"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101"/>
  <sheetViews>
    <sheetView workbookViewId="0"/>
  </sheetViews>
  <sheetFormatPr defaultColWidth="9.140625" defaultRowHeight="15" x14ac:dyDescent="0.25"/>
  <cols>
    <col min="1" max="1" width="9.140625" style="21"/>
    <col min="2" max="6" width="10.7109375" style="21" customWidth="1"/>
    <col min="7" max="7" width="8.7109375" style="21" customWidth="1"/>
    <col min="8" max="11" width="10.7109375" style="21" customWidth="1"/>
    <col min="12" max="12" width="12.7109375" style="21" customWidth="1"/>
    <col min="13" max="13" width="11.140625" style="21" customWidth="1"/>
    <col min="14" max="16384" width="9.140625" style="21"/>
  </cols>
  <sheetData>
    <row r="1" spans="1:41" ht="15" customHeight="1" x14ac:dyDescent="0.25">
      <c r="A1" s="7">
        <v>26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17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ht="15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5" customHeight="1" x14ac:dyDescent="0.25">
      <c r="A4" s="9">
        <f>INDEX('Point Grid'!B:B,MATCH(A1,'Point Grid'!A:A,0))</f>
        <v>2.75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15" customHeight="1" x14ac:dyDescent="0.25">
      <c r="A6" s="25" t="s">
        <v>2</v>
      </c>
      <c r="B6" s="85" t="s">
        <v>311</v>
      </c>
      <c r="C6" s="85"/>
      <c r="D6" s="85"/>
      <c r="E6" s="85"/>
      <c r="F6" s="85"/>
      <c r="G6" s="120" t="s">
        <v>89</v>
      </c>
      <c r="H6" s="120" t="s">
        <v>93</v>
      </c>
      <c r="I6" s="263">
        <v>2025</v>
      </c>
      <c r="J6" s="64"/>
      <c r="K6" s="17"/>
      <c r="L6" s="17"/>
      <c r="M6" s="1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customHeight="1" thickBot="1" x14ac:dyDescent="0.3">
      <c r="A7" s="9">
        <f>INDEX('Point Grid'!$C$8:$I$54,MATCH($A$1,'Point Grid'!$A$8:$A$54,0),MATCH(A6,'Point Grid'!$C$7:$I$7,0))</f>
        <v>2.75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" customHeight="1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5" customHeight="1" x14ac:dyDescent="0.25">
      <c r="A9" s="25"/>
      <c r="B9" s="151"/>
      <c r="C9" s="152" t="s">
        <v>303</v>
      </c>
      <c r="D9" s="152"/>
      <c r="E9" s="152"/>
      <c r="F9" s="153"/>
      <c r="G9" s="139" t="s">
        <v>69</v>
      </c>
      <c r="H9" s="85"/>
      <c r="I9" s="146" t="s">
        <v>312</v>
      </c>
      <c r="J9" s="85"/>
      <c r="K9" s="85"/>
      <c r="L9" s="17"/>
      <c r="M9" s="1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5" customHeight="1" x14ac:dyDescent="0.25">
      <c r="A10" s="25"/>
      <c r="B10" s="154" t="s">
        <v>55</v>
      </c>
      <c r="C10" s="155">
        <v>12</v>
      </c>
      <c r="D10" s="155">
        <v>24</v>
      </c>
      <c r="E10" s="155">
        <v>36</v>
      </c>
      <c r="F10" s="140">
        <v>48</v>
      </c>
      <c r="G10" s="293" t="s">
        <v>278</v>
      </c>
      <c r="H10" s="138"/>
      <c r="I10" s="138"/>
      <c r="J10" s="138"/>
      <c r="K10" s="138"/>
      <c r="L10" s="17"/>
      <c r="M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 customHeight="1" x14ac:dyDescent="0.25">
      <c r="A11" s="25"/>
      <c r="B11" s="156">
        <v>2022</v>
      </c>
      <c r="C11" s="296">
        <v>1250</v>
      </c>
      <c r="D11" s="296">
        <v>2000</v>
      </c>
      <c r="E11" s="296">
        <v>2250</v>
      </c>
      <c r="F11" s="297">
        <v>2500</v>
      </c>
      <c r="G11" s="145">
        <v>2500</v>
      </c>
      <c r="H11" s="52"/>
      <c r="I11" s="52"/>
      <c r="J11" s="52"/>
      <c r="K11" s="52"/>
      <c r="L11" s="17"/>
      <c r="M11" s="1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 customHeight="1" x14ac:dyDescent="0.25">
      <c r="A12" s="25"/>
      <c r="B12" s="156">
        <f>B11+1</f>
        <v>2023</v>
      </c>
      <c r="C12" s="296">
        <v>1125</v>
      </c>
      <c r="D12" s="296">
        <v>1800</v>
      </c>
      <c r="E12" s="296">
        <v>2025</v>
      </c>
      <c r="F12" s="297"/>
      <c r="G12" s="145">
        <v>2250</v>
      </c>
      <c r="H12" s="85"/>
      <c r="I12" s="85"/>
      <c r="J12" s="85"/>
      <c r="K12" s="85"/>
      <c r="L12" s="17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 customHeight="1" x14ac:dyDescent="0.25">
      <c r="A13" s="25"/>
      <c r="B13" s="156">
        <f>B12+1</f>
        <v>2024</v>
      </c>
      <c r="C13" s="296">
        <v>1250</v>
      </c>
      <c r="D13" s="296">
        <v>2500</v>
      </c>
      <c r="E13" s="296"/>
      <c r="F13" s="297"/>
      <c r="G13" s="145">
        <v>3125</v>
      </c>
      <c r="H13" s="85"/>
      <c r="I13" s="85"/>
      <c r="J13" s="85"/>
      <c r="K13" s="85"/>
      <c r="L13" s="17"/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 customHeight="1" x14ac:dyDescent="0.25">
      <c r="A14" s="25"/>
      <c r="B14" s="157">
        <f>B13+1</f>
        <v>2025</v>
      </c>
      <c r="C14" s="298">
        <v>875</v>
      </c>
      <c r="D14" s="298"/>
      <c r="E14" s="298"/>
      <c r="F14" s="299"/>
      <c r="G14" s="143">
        <v>3500</v>
      </c>
      <c r="H14" s="85"/>
      <c r="I14" s="85"/>
      <c r="J14" s="85"/>
      <c r="K14" s="85"/>
      <c r="L14" s="17"/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 customHeight="1" x14ac:dyDescent="0.25">
      <c r="A15" s="25"/>
      <c r="B15" s="52"/>
      <c r="C15" s="52"/>
      <c r="D15" s="52"/>
      <c r="E15" s="52"/>
      <c r="F15" s="52"/>
      <c r="G15" s="52"/>
      <c r="H15" s="85"/>
      <c r="I15" s="85"/>
      <c r="J15" s="85"/>
      <c r="K15" s="85"/>
      <c r="L15" s="17"/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5" customHeight="1" x14ac:dyDescent="0.25">
      <c r="A16" s="25"/>
      <c r="B16" s="151"/>
      <c r="C16" s="152" t="s">
        <v>307</v>
      </c>
      <c r="D16" s="152"/>
      <c r="E16" s="152"/>
      <c r="F16" s="153"/>
      <c r="G16" s="52"/>
      <c r="H16" s="146" t="s">
        <v>312</v>
      </c>
      <c r="I16" s="85"/>
      <c r="J16" s="85"/>
      <c r="K16" s="85"/>
      <c r="L16" s="27"/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5" customHeight="1" x14ac:dyDescent="0.25">
      <c r="A17" s="25"/>
      <c r="B17" s="154" t="s">
        <v>55</v>
      </c>
      <c r="C17" s="155">
        <v>12</v>
      </c>
      <c r="D17" s="155">
        <v>24</v>
      </c>
      <c r="E17" s="155">
        <v>36</v>
      </c>
      <c r="F17" s="140">
        <v>48</v>
      </c>
      <c r="G17" s="85"/>
      <c r="H17" s="85"/>
      <c r="I17" s="85"/>
      <c r="J17" s="85"/>
      <c r="K17" s="85"/>
      <c r="L17" s="27"/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5" customHeight="1" x14ac:dyDescent="0.25">
      <c r="A18" s="25"/>
      <c r="B18" s="156">
        <v>2022</v>
      </c>
      <c r="C18" s="144">
        <v>10000</v>
      </c>
      <c r="D18" s="144">
        <v>14000</v>
      </c>
      <c r="E18" s="144">
        <v>21700</v>
      </c>
      <c r="F18" s="145">
        <v>27125</v>
      </c>
      <c r="G18" s="85"/>
      <c r="H18" s="85"/>
      <c r="I18" s="85"/>
      <c r="J18" s="85"/>
      <c r="K18" s="85"/>
      <c r="L18" s="27"/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 customHeight="1" x14ac:dyDescent="0.25">
      <c r="A19" s="25"/>
      <c r="B19" s="156">
        <f>B18+1</f>
        <v>2023</v>
      </c>
      <c r="C19" s="144">
        <v>10500</v>
      </c>
      <c r="D19" s="144">
        <v>16800</v>
      </c>
      <c r="E19" s="144">
        <v>24360</v>
      </c>
      <c r="F19" s="145"/>
      <c r="G19" s="85"/>
      <c r="H19" s="85"/>
      <c r="I19" s="85"/>
      <c r="J19" s="85"/>
      <c r="K19" s="85"/>
      <c r="L19" s="27"/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 customHeight="1" x14ac:dyDescent="0.25">
      <c r="A20" s="22"/>
      <c r="B20" s="156">
        <f>B19+1</f>
        <v>2024</v>
      </c>
      <c r="C20" s="144">
        <v>10000</v>
      </c>
      <c r="D20" s="144">
        <v>18750</v>
      </c>
      <c r="E20" s="144"/>
      <c r="F20" s="145"/>
      <c r="G20" s="85"/>
      <c r="H20" s="85"/>
      <c r="I20" s="85"/>
      <c r="J20" s="85"/>
      <c r="K20" s="85"/>
      <c r="L20" s="27"/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 customHeight="1" x14ac:dyDescent="0.25">
      <c r="A21" s="22"/>
      <c r="B21" s="157">
        <f>B20+1</f>
        <v>2025</v>
      </c>
      <c r="C21" s="142">
        <v>8000</v>
      </c>
      <c r="D21" s="142"/>
      <c r="E21" s="142"/>
      <c r="F21" s="143"/>
      <c r="G21" s="85"/>
      <c r="H21" s="85"/>
      <c r="I21" s="85"/>
      <c r="J21" s="85"/>
      <c r="K21" s="85"/>
      <c r="L21" s="27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 customHeight="1" x14ac:dyDescent="0.25">
      <c r="A22" s="22"/>
      <c r="B22" s="52"/>
      <c r="C22" s="52"/>
      <c r="D22" s="52"/>
      <c r="E22" s="52"/>
      <c r="F22" s="52"/>
      <c r="G22" s="52"/>
      <c r="H22" s="85"/>
      <c r="I22" s="85"/>
      <c r="J22" s="85"/>
      <c r="K22" s="85"/>
      <c r="L22" s="27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 customHeight="1" x14ac:dyDescent="0.25">
      <c r="A23" s="22"/>
      <c r="B23" s="300"/>
      <c r="C23" s="147" t="s">
        <v>321</v>
      </c>
      <c r="D23" s="148"/>
      <c r="E23" s="148"/>
      <c r="F23" s="148"/>
      <c r="G23" s="148"/>
      <c r="H23" s="301"/>
      <c r="I23" s="301"/>
      <c r="J23" s="301"/>
      <c r="K23" s="301"/>
      <c r="L23" s="302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5" customHeight="1" x14ac:dyDescent="0.25">
      <c r="A24" s="22"/>
      <c r="B24" s="303"/>
      <c r="C24" s="377" t="s">
        <v>313</v>
      </c>
      <c r="D24" s="378"/>
      <c r="E24" s="379" t="s">
        <v>314</v>
      </c>
      <c r="F24" s="378"/>
      <c r="G24" s="380" t="s">
        <v>315</v>
      </c>
      <c r="H24" s="378"/>
      <c r="I24" s="380" t="s">
        <v>316</v>
      </c>
      <c r="J24" s="378"/>
      <c r="K24" s="380" t="s">
        <v>317</v>
      </c>
      <c r="L24" s="378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 customHeight="1" x14ac:dyDescent="0.25">
      <c r="A25" s="22"/>
      <c r="B25" s="154" t="s">
        <v>55</v>
      </c>
      <c r="C25" s="306" t="s">
        <v>253</v>
      </c>
      <c r="D25" s="307" t="s">
        <v>318</v>
      </c>
      <c r="E25" s="306" t="s">
        <v>253</v>
      </c>
      <c r="F25" s="307" t="s">
        <v>318</v>
      </c>
      <c r="G25" s="306" t="s">
        <v>253</v>
      </c>
      <c r="H25" s="307" t="s">
        <v>318</v>
      </c>
      <c r="I25" s="306" t="s">
        <v>253</v>
      </c>
      <c r="J25" s="307" t="s">
        <v>318</v>
      </c>
      <c r="K25" s="306" t="s">
        <v>253</v>
      </c>
      <c r="L25" s="307" t="s">
        <v>318</v>
      </c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 customHeight="1" x14ac:dyDescent="0.25">
      <c r="A26" s="22"/>
      <c r="B26" s="156">
        <v>2022</v>
      </c>
      <c r="C26" s="308" t="s">
        <v>319</v>
      </c>
      <c r="D26" s="259"/>
      <c r="E26" s="144">
        <v>5708</v>
      </c>
      <c r="F26" s="309">
        <v>4.4999999999999999E-4</v>
      </c>
      <c r="G26" s="144">
        <v>420</v>
      </c>
      <c r="H26" s="309">
        <v>1.75E-3</v>
      </c>
      <c r="I26" s="144">
        <v>2913</v>
      </c>
      <c r="J26" s="309">
        <v>8.8999999999999995E-4</v>
      </c>
      <c r="K26" s="310" t="s">
        <v>320</v>
      </c>
      <c r="L26" s="311"/>
      <c r="M26" s="1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 customHeight="1" x14ac:dyDescent="0.25">
      <c r="A27" s="22"/>
      <c r="B27" s="156">
        <v>2023</v>
      </c>
      <c r="C27" s="308" t="s">
        <v>319</v>
      </c>
      <c r="D27" s="259"/>
      <c r="E27" s="144">
        <v>4797</v>
      </c>
      <c r="F27" s="309">
        <v>6.9999999999999999E-4</v>
      </c>
      <c r="G27" s="144">
        <v>860</v>
      </c>
      <c r="H27" s="309">
        <v>1.65E-3</v>
      </c>
      <c r="I27" s="144"/>
      <c r="J27" s="145"/>
      <c r="K27" s="266"/>
      <c r="L27" s="137"/>
      <c r="M27" s="1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 customHeight="1" x14ac:dyDescent="0.25">
      <c r="A28" s="22"/>
      <c r="B28" s="156">
        <v>2024</v>
      </c>
      <c r="C28" s="308" t="s">
        <v>319</v>
      </c>
      <c r="D28" s="259"/>
      <c r="E28" s="144">
        <v>5333</v>
      </c>
      <c r="F28" s="309">
        <v>5.0000000000000001E-4</v>
      </c>
      <c r="G28" s="144"/>
      <c r="H28" s="145"/>
      <c r="I28" s="144"/>
      <c r="J28" s="145"/>
      <c r="K28" s="266"/>
      <c r="L28" s="137"/>
      <c r="M28" s="1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 customHeight="1" x14ac:dyDescent="0.25">
      <c r="A29" s="22"/>
      <c r="B29" s="157">
        <v>2025</v>
      </c>
      <c r="C29" s="312" t="s">
        <v>319</v>
      </c>
      <c r="D29" s="313"/>
      <c r="E29" s="142"/>
      <c r="F29" s="143"/>
      <c r="G29" s="142"/>
      <c r="H29" s="143"/>
      <c r="I29" s="142"/>
      <c r="J29" s="143"/>
      <c r="K29" s="187"/>
      <c r="L29" s="150"/>
      <c r="M29" s="1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5" customHeight="1" x14ac:dyDescent="0.25">
      <c r="A30" s="2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ht="15" customHeight="1" thickBot="1" x14ac:dyDescent="0.3">
      <c r="A31" s="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ht="15" customHeigh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2:41" ht="1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2:41" ht="15" customHeigh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2:41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2:41" ht="1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2:41" ht="15" customHeight="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2:41" ht="1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2:41" ht="1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2:41" ht="15" customHeight="1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2:41" ht="15" customHeight="1" x14ac:dyDescent="0.2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2:41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2:41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2:41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2:41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2:41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2:41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</sheetData>
  <mergeCells count="6">
    <mergeCell ref="L1:M1"/>
    <mergeCell ref="C24:D24"/>
    <mergeCell ref="E24:F24"/>
    <mergeCell ref="G24:H24"/>
    <mergeCell ref="I24:J24"/>
    <mergeCell ref="K24:L24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101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6" width="8.28515625" style="21" customWidth="1"/>
    <col min="7" max="7" width="2.7109375" style="21" customWidth="1"/>
    <col min="8" max="8" width="16" style="21" customWidth="1"/>
    <col min="9" max="12" width="8.28515625" style="21" customWidth="1"/>
    <col min="13" max="13" width="11.140625" style="21" customWidth="1"/>
    <col min="14" max="16384" width="9.140625" style="21"/>
  </cols>
  <sheetData>
    <row r="1" spans="1:34" x14ac:dyDescent="0.25">
      <c r="A1" s="7">
        <v>27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7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34" x14ac:dyDescent="0.25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5">
      <c r="A6" s="25" t="s">
        <v>2</v>
      </c>
      <c r="B6" s="70" t="s">
        <v>322</v>
      </c>
      <c r="C6" s="70"/>
      <c r="D6" s="70"/>
      <c r="E6" s="70"/>
      <c r="F6" s="70"/>
      <c r="G6" s="70"/>
      <c r="H6" s="70"/>
      <c r="I6" s="70"/>
      <c r="J6" s="70"/>
      <c r="K6" s="70"/>
      <c r="L6" s="85"/>
      <c r="M6" s="18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.75" thickBot="1" x14ac:dyDescent="0.3">
      <c r="A7" s="9">
        <f>INDEX('Point Grid'!$C$8:$I$54,MATCH($A$1,'Point Grid'!$A$8:$A$54,0),MATCH(A6,'Point Grid'!$C$7:$I$7,0))</f>
        <v>1.75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85"/>
      <c r="M7" s="18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.75" thickBot="1" x14ac:dyDescent="0.3">
      <c r="A8" s="5"/>
      <c r="B8" s="52" t="s">
        <v>323</v>
      </c>
      <c r="C8" s="52"/>
      <c r="D8" s="52"/>
      <c r="E8" s="52"/>
      <c r="F8" s="52"/>
      <c r="G8" s="52"/>
      <c r="H8" s="52" t="s">
        <v>324</v>
      </c>
      <c r="I8" s="52"/>
      <c r="J8" s="52"/>
      <c r="K8" s="52"/>
      <c r="L8" s="52"/>
      <c r="M8" s="1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x14ac:dyDescent="0.25">
      <c r="A9" s="25"/>
      <c r="B9" s="121" t="s">
        <v>325</v>
      </c>
      <c r="C9" s="52"/>
      <c r="D9" s="52"/>
      <c r="E9" s="52"/>
      <c r="F9" s="52"/>
      <c r="G9" s="52"/>
      <c r="H9" s="121" t="s">
        <v>326</v>
      </c>
      <c r="I9" s="52"/>
      <c r="J9" s="52"/>
      <c r="K9" s="52"/>
      <c r="L9" s="52"/>
      <c r="M9" s="18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25"/>
      <c r="B10" s="171" t="s">
        <v>55</v>
      </c>
      <c r="C10" s="128">
        <v>12</v>
      </c>
      <c r="D10" s="128">
        <v>24</v>
      </c>
      <c r="E10" s="128">
        <v>36</v>
      </c>
      <c r="F10" s="128">
        <v>48</v>
      </c>
      <c r="G10" s="52"/>
      <c r="H10" s="171" t="s">
        <v>55</v>
      </c>
      <c r="I10" s="128">
        <v>12</v>
      </c>
      <c r="J10" s="128">
        <v>24</v>
      </c>
      <c r="K10" s="128">
        <v>36</v>
      </c>
      <c r="L10" s="128">
        <v>48</v>
      </c>
      <c r="M10" s="18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x14ac:dyDescent="0.25">
      <c r="A11" s="25"/>
      <c r="B11" s="172">
        <v>2013</v>
      </c>
      <c r="C11" s="173">
        <v>2200</v>
      </c>
      <c r="D11" s="173">
        <v>4084</v>
      </c>
      <c r="E11" s="173">
        <v>4405</v>
      </c>
      <c r="F11" s="173">
        <v>4800</v>
      </c>
      <c r="G11" s="52"/>
      <c r="H11" s="172">
        <v>2013</v>
      </c>
      <c r="I11" s="173">
        <v>180</v>
      </c>
      <c r="J11" s="173">
        <v>870</v>
      </c>
      <c r="K11" s="173">
        <v>870</v>
      </c>
      <c r="L11" s="173">
        <v>1170</v>
      </c>
      <c r="M11" s="1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x14ac:dyDescent="0.25">
      <c r="A12" s="25"/>
      <c r="B12" s="172">
        <v>2014</v>
      </c>
      <c r="C12" s="173">
        <v>9000</v>
      </c>
      <c r="D12" s="173">
        <v>14319</v>
      </c>
      <c r="E12" s="173">
        <v>17021</v>
      </c>
      <c r="F12" s="52"/>
      <c r="G12" s="52"/>
      <c r="H12" s="172">
        <v>2014</v>
      </c>
      <c r="I12" s="173">
        <v>0</v>
      </c>
      <c r="J12" s="173">
        <v>0</v>
      </c>
      <c r="K12" s="173">
        <v>1270</v>
      </c>
      <c r="L12" s="173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x14ac:dyDescent="0.25">
      <c r="A13" s="25"/>
      <c r="B13" s="172">
        <v>2015</v>
      </c>
      <c r="C13" s="173">
        <v>2100</v>
      </c>
      <c r="D13" s="173">
        <v>4101</v>
      </c>
      <c r="E13" s="52"/>
      <c r="F13" s="52"/>
      <c r="G13" s="52"/>
      <c r="H13" s="172">
        <v>2015</v>
      </c>
      <c r="I13" s="173">
        <v>0</v>
      </c>
      <c r="J13" s="173">
        <v>760</v>
      </c>
      <c r="K13" s="173"/>
      <c r="L13" s="173"/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x14ac:dyDescent="0.25">
      <c r="A14" s="25"/>
      <c r="B14" s="172">
        <v>2016</v>
      </c>
      <c r="C14" s="173">
        <v>6100</v>
      </c>
      <c r="D14" s="52"/>
      <c r="E14" s="52"/>
      <c r="F14" s="52"/>
      <c r="G14" s="52"/>
      <c r="H14" s="172">
        <v>2016</v>
      </c>
      <c r="I14" s="173">
        <v>0</v>
      </c>
      <c r="J14" s="173"/>
      <c r="K14" s="173"/>
      <c r="L14" s="173"/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x14ac:dyDescent="0.25">
      <c r="A15" s="25"/>
      <c r="B15" s="70"/>
      <c r="C15" s="70"/>
      <c r="D15" s="70"/>
      <c r="E15" s="70"/>
      <c r="F15" s="70"/>
      <c r="G15" s="70"/>
      <c r="H15" s="70"/>
      <c r="I15" s="70"/>
      <c r="J15" s="85"/>
      <c r="K15" s="85"/>
      <c r="L15" s="85"/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x14ac:dyDescent="0.25">
      <c r="A16" s="25"/>
      <c r="B16" s="70"/>
      <c r="C16" s="70"/>
      <c r="D16" s="70"/>
      <c r="E16" s="70"/>
      <c r="F16" s="70"/>
      <c r="G16" s="70"/>
      <c r="H16" s="121"/>
      <c r="I16" s="70"/>
      <c r="J16" s="70"/>
      <c r="K16" s="70"/>
      <c r="L16" s="85"/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x14ac:dyDescent="0.25">
      <c r="A17" s="25"/>
      <c r="B17" s="52" t="s">
        <v>327</v>
      </c>
      <c r="C17" s="70"/>
      <c r="D17" s="70"/>
      <c r="E17" s="70"/>
      <c r="F17" s="70"/>
      <c r="G17" s="70"/>
      <c r="H17" s="70" t="s">
        <v>328</v>
      </c>
      <c r="I17" s="70"/>
      <c r="J17" s="70"/>
      <c r="K17" s="70"/>
      <c r="L17" s="85"/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5" customHeight="1" x14ac:dyDescent="0.25">
      <c r="A18" s="25"/>
      <c r="B18" s="121" t="s">
        <v>329</v>
      </c>
      <c r="C18" s="70"/>
      <c r="D18" s="70"/>
      <c r="E18" s="70"/>
      <c r="F18" s="70"/>
      <c r="G18" s="70"/>
      <c r="H18" s="121" t="s">
        <v>330</v>
      </c>
      <c r="I18" s="70"/>
      <c r="J18" s="70"/>
      <c r="K18" s="70"/>
      <c r="L18" s="85"/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5" customHeight="1" x14ac:dyDescent="0.25">
      <c r="A19" s="25"/>
      <c r="B19" s="171" t="s">
        <v>55</v>
      </c>
      <c r="C19" s="106" t="s">
        <v>331</v>
      </c>
      <c r="D19" s="70"/>
      <c r="E19" s="70"/>
      <c r="F19" s="70"/>
      <c r="G19" s="70"/>
      <c r="H19" s="171" t="s">
        <v>55</v>
      </c>
      <c r="I19" s="106" t="s">
        <v>332</v>
      </c>
      <c r="J19" s="70"/>
      <c r="K19" s="70"/>
      <c r="L19" s="85"/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5" customHeight="1" x14ac:dyDescent="0.25">
      <c r="A20" s="25"/>
      <c r="B20" s="172">
        <v>2013</v>
      </c>
      <c r="C20" s="110">
        <v>3800</v>
      </c>
      <c r="D20" s="70"/>
      <c r="E20" s="70"/>
      <c r="F20" s="70"/>
      <c r="G20" s="70"/>
      <c r="H20" s="172">
        <v>2013</v>
      </c>
      <c r="I20" s="110">
        <v>10000</v>
      </c>
      <c r="J20" s="70"/>
      <c r="K20" s="70"/>
      <c r="L20" s="85"/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5" customHeight="1" x14ac:dyDescent="0.25">
      <c r="A21" s="25"/>
      <c r="B21" s="172">
        <v>2014</v>
      </c>
      <c r="C21" s="110">
        <v>11900</v>
      </c>
      <c r="D21" s="70"/>
      <c r="E21" s="70"/>
      <c r="F21" s="70"/>
      <c r="G21" s="70"/>
      <c r="H21" s="172">
        <v>2014</v>
      </c>
      <c r="I21" s="110">
        <v>9500</v>
      </c>
      <c r="J21" s="70"/>
      <c r="K21" s="70"/>
      <c r="L21" s="85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5" customHeight="1" x14ac:dyDescent="0.25">
      <c r="A22" s="25"/>
      <c r="B22" s="172">
        <v>2015</v>
      </c>
      <c r="C22" s="110">
        <v>2300</v>
      </c>
      <c r="D22" s="70"/>
      <c r="E22" s="70"/>
      <c r="F22" s="70"/>
      <c r="G22" s="70"/>
      <c r="H22" s="172">
        <v>2015</v>
      </c>
      <c r="I22" s="110">
        <v>10000</v>
      </c>
      <c r="J22" s="70"/>
      <c r="K22" s="70"/>
      <c r="L22" s="85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5" customHeight="1" x14ac:dyDescent="0.25">
      <c r="A23" s="25"/>
      <c r="B23" s="172">
        <v>2016</v>
      </c>
      <c r="C23" s="110">
        <v>2400</v>
      </c>
      <c r="D23" s="70"/>
      <c r="E23" s="70"/>
      <c r="F23" s="70"/>
      <c r="G23" s="70"/>
      <c r="H23" s="172">
        <v>2016</v>
      </c>
      <c r="I23" s="110" t="s">
        <v>333</v>
      </c>
      <c r="J23" s="70"/>
      <c r="K23" s="70"/>
      <c r="L23" s="85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" customHeight="1" x14ac:dyDescent="0.25">
      <c r="A24" s="2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5" customHeight="1" x14ac:dyDescent="0.25">
      <c r="A25" s="25"/>
      <c r="B25" s="101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5" customHeight="1" x14ac:dyDescent="0.25">
      <c r="A26" s="25"/>
      <c r="B26" s="101" t="s">
        <v>334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1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" customHeight="1" thickBot="1" x14ac:dyDescent="0.3">
      <c r="A27" s="2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5" customHeight="1" x14ac:dyDescent="0.25"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5" customHeight="1" x14ac:dyDescent="0.25"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5" customHeight="1" x14ac:dyDescent="0.25"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5" customHeight="1" x14ac:dyDescent="0.25"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5" customHeight="1" x14ac:dyDescent="0.25"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ht="15" customHeight="1" x14ac:dyDescent="0.25">
      <c r="N33" s="30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ht="15" customHeight="1" x14ac:dyDescent="0.25">
      <c r="N34" s="30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ht="15" customHeight="1" x14ac:dyDescent="0.25">
      <c r="N35" s="3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ht="15" customHeight="1" x14ac:dyDescent="0.25">
      <c r="N36" s="3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ht="15" customHeight="1" x14ac:dyDescent="0.25">
      <c r="N37" s="30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ht="15" customHeight="1" x14ac:dyDescent="0.25">
      <c r="N38" s="30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ht="15" customHeight="1" x14ac:dyDescent="0.25">
      <c r="N39" s="30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ht="15" customHeight="1" x14ac:dyDescent="0.25">
      <c r="N40" s="3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ht="15" customHeight="1" x14ac:dyDescent="0.25">
      <c r="N41" s="30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ht="15" customHeight="1" x14ac:dyDescent="0.25">
      <c r="N42" s="3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ht="15" customHeight="1" x14ac:dyDescent="0.25">
      <c r="N43" s="3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ht="15" customHeight="1" x14ac:dyDescent="0.25">
      <c r="N44" s="3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ht="15" customHeight="1" x14ac:dyDescent="0.25">
      <c r="N45" s="3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2:34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2:34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2:34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2:34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2:34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2:34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2:34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2:34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2:34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2:34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2:3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2:3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2:34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2:34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2:34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2:34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40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4" x14ac:dyDescent="0.25">
      <c r="A1" s="7">
        <v>28</v>
      </c>
      <c r="B1" s="26" t="s">
        <v>12</v>
      </c>
      <c r="C1" s="20"/>
      <c r="D1" s="20"/>
      <c r="E1" s="20"/>
      <c r="F1" s="20"/>
      <c r="G1" s="20"/>
      <c r="H1" s="375" t="s">
        <v>24</v>
      </c>
      <c r="I1" s="376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22"/>
      <c r="B2" s="19"/>
      <c r="C2" s="19"/>
      <c r="D2" s="19"/>
      <c r="E2" s="19"/>
      <c r="F2" s="19"/>
      <c r="G2" s="19"/>
      <c r="H2" s="19"/>
      <c r="I2" s="23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0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 s="30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16"/>
      <c r="B5" s="17"/>
      <c r="C5" s="17"/>
      <c r="D5" s="17"/>
      <c r="E5" s="17"/>
      <c r="F5" s="17"/>
      <c r="G5" s="17"/>
      <c r="H5" s="17"/>
      <c r="I5" s="18"/>
      <c r="J5" s="30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25" t="s">
        <v>2</v>
      </c>
      <c r="B6" s="17" t="s">
        <v>106</v>
      </c>
      <c r="C6" s="17"/>
      <c r="D6" s="17"/>
      <c r="E6" s="17"/>
      <c r="F6" s="17"/>
      <c r="G6" s="17"/>
      <c r="H6" s="17"/>
      <c r="I6" s="18"/>
      <c r="J6" s="30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Grid'!$C$8:$I$54,MATCH($A$1,'Point Grid'!$A$8:$A$54,0),MATCH(A6,'Point Grid'!$C$7:$I$7,0))</f>
        <v>0.5</v>
      </c>
      <c r="B7" s="17" t="s">
        <v>107</v>
      </c>
      <c r="C7" s="17"/>
      <c r="D7" s="17"/>
      <c r="E7" s="17"/>
      <c r="F7" s="17"/>
      <c r="G7" s="17"/>
      <c r="H7" s="17"/>
      <c r="I7" s="18"/>
      <c r="J7" s="30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17"/>
      <c r="C8" s="27"/>
      <c r="D8" s="27"/>
      <c r="E8" s="27"/>
      <c r="F8" s="27"/>
      <c r="G8" s="27"/>
      <c r="H8" s="27"/>
      <c r="I8" s="18"/>
      <c r="J8" s="30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17"/>
      <c r="C9" s="163" t="s">
        <v>55</v>
      </c>
      <c r="D9" s="163" t="s">
        <v>103</v>
      </c>
      <c r="E9" s="163" t="s">
        <v>58</v>
      </c>
      <c r="F9" s="163" t="s">
        <v>103</v>
      </c>
      <c r="G9" s="163" t="s">
        <v>58</v>
      </c>
      <c r="H9" s="17"/>
      <c r="I9" s="18"/>
      <c r="J9" s="30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.75" thickBot="1" x14ac:dyDescent="0.3">
      <c r="A10" s="25"/>
      <c r="B10" s="17"/>
      <c r="C10" s="164"/>
      <c r="D10" s="164" t="s">
        <v>104</v>
      </c>
      <c r="E10" s="164" t="s">
        <v>104</v>
      </c>
      <c r="F10" s="164" t="s">
        <v>105</v>
      </c>
      <c r="G10" s="164" t="s">
        <v>105</v>
      </c>
      <c r="H10" s="17"/>
      <c r="I10" s="18"/>
      <c r="J10" s="3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.75" thickBot="1" x14ac:dyDescent="0.3">
      <c r="A11" s="25"/>
      <c r="B11" s="17"/>
      <c r="C11" s="165">
        <v>2020</v>
      </c>
      <c r="D11" s="166">
        <v>1000</v>
      </c>
      <c r="E11" s="166">
        <v>1000</v>
      </c>
      <c r="F11" s="166">
        <v>1000</v>
      </c>
      <c r="G11" s="166">
        <v>1000</v>
      </c>
      <c r="H11" s="17"/>
      <c r="I11" s="18"/>
      <c r="J11" s="30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.75" thickBot="1" x14ac:dyDescent="0.3">
      <c r="A12" s="25"/>
      <c r="B12" s="17"/>
      <c r="C12" s="165">
        <v>2021</v>
      </c>
      <c r="D12" s="166">
        <v>1000</v>
      </c>
      <c r="E12" s="166">
        <v>1000</v>
      </c>
      <c r="F12" s="166">
        <v>1000</v>
      </c>
      <c r="G12" s="166">
        <v>1000</v>
      </c>
      <c r="H12" s="17"/>
      <c r="I12" s="18"/>
      <c r="J12" s="30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.75" thickBot="1" x14ac:dyDescent="0.3">
      <c r="A13" s="25"/>
      <c r="B13" s="17"/>
      <c r="C13" s="165">
        <v>2022</v>
      </c>
      <c r="D13" s="166">
        <v>1000</v>
      </c>
      <c r="E13" s="362">
        <f>1.05*E12</f>
        <v>1050</v>
      </c>
      <c r="F13" s="166">
        <v>1000</v>
      </c>
      <c r="G13" s="166">
        <v>1000</v>
      </c>
      <c r="H13" s="17"/>
      <c r="I13" s="18"/>
      <c r="J13" s="30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.75" thickBot="1" x14ac:dyDescent="0.3">
      <c r="A14" s="25"/>
      <c r="B14" s="17"/>
      <c r="C14" s="165">
        <v>2023</v>
      </c>
      <c r="D14" s="166">
        <v>1000</v>
      </c>
      <c r="E14" s="362">
        <f t="shared" ref="E14:E16" si="0">1.05*E13</f>
        <v>1102.5</v>
      </c>
      <c r="F14" s="166">
        <v>1000</v>
      </c>
      <c r="G14" s="166">
        <v>1000</v>
      </c>
      <c r="H14" s="17"/>
      <c r="I14" s="18"/>
      <c r="J14" s="30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.75" thickBot="1" x14ac:dyDescent="0.3">
      <c r="A15" s="25"/>
      <c r="B15" s="17"/>
      <c r="C15" s="165">
        <v>2024</v>
      </c>
      <c r="D15" s="166">
        <v>1000</v>
      </c>
      <c r="E15" s="362">
        <f t="shared" si="0"/>
        <v>1157.625</v>
      </c>
      <c r="F15" s="166">
        <v>1000</v>
      </c>
      <c r="G15" s="166">
        <v>1000</v>
      </c>
      <c r="H15" s="17"/>
      <c r="I15" s="18"/>
      <c r="J15" s="30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.75" thickBot="1" x14ac:dyDescent="0.3">
      <c r="A16" s="25"/>
      <c r="B16" s="17"/>
      <c r="C16" s="165">
        <v>2025</v>
      </c>
      <c r="D16" s="166">
        <v>1000</v>
      </c>
      <c r="E16" s="362">
        <f t="shared" si="0"/>
        <v>1215.5062500000001</v>
      </c>
      <c r="F16" s="166">
        <v>1000</v>
      </c>
      <c r="G16" s="166">
        <v>1000</v>
      </c>
      <c r="H16" s="17"/>
      <c r="I16" s="18"/>
      <c r="J16" s="30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5"/>
      <c r="B17" s="17"/>
      <c r="C17" s="17"/>
      <c r="D17" s="17"/>
      <c r="E17" s="17"/>
      <c r="F17" s="17"/>
      <c r="G17" s="17"/>
      <c r="H17" s="17"/>
      <c r="I17" s="18"/>
      <c r="J17" s="30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 s="25"/>
      <c r="B18" s="17" t="s">
        <v>391</v>
      </c>
      <c r="C18" s="17"/>
      <c r="D18" s="17"/>
      <c r="E18" s="17"/>
      <c r="F18" s="17"/>
      <c r="G18" s="17"/>
      <c r="H18" s="17"/>
      <c r="I18" s="18"/>
      <c r="J18" s="30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5">
      <c r="A19" s="25"/>
      <c r="B19" s="17"/>
      <c r="C19" s="17"/>
      <c r="D19" s="17"/>
      <c r="E19" s="17"/>
      <c r="F19" s="17"/>
      <c r="G19" s="17"/>
      <c r="H19" s="17"/>
      <c r="I19" s="18"/>
      <c r="J19" s="30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5">
      <c r="A20" s="25"/>
      <c r="B20" s="17"/>
      <c r="C20" s="17"/>
      <c r="D20" s="17"/>
      <c r="E20" s="17"/>
      <c r="F20" s="17"/>
      <c r="G20" s="17"/>
      <c r="H20" s="17"/>
      <c r="I20" s="18"/>
      <c r="J20" s="3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5">
      <c r="A21" s="25" t="s">
        <v>3</v>
      </c>
      <c r="B21" s="17" t="s">
        <v>392</v>
      </c>
      <c r="C21" s="17"/>
      <c r="D21" s="17"/>
      <c r="E21" s="17"/>
      <c r="F21" s="17"/>
      <c r="G21" s="17"/>
      <c r="H21" s="17"/>
      <c r="I21" s="18"/>
      <c r="J21" s="30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.75" thickBot="1" x14ac:dyDescent="0.3">
      <c r="A22" s="9">
        <f>INDEX('Point Grid'!$C$8:$I$54,MATCH($A$1,'Point Grid'!$A$8:$A$54,0),MATCH(A21,'Point Grid'!$C$7:$I$7,0))</f>
        <v>0.5</v>
      </c>
      <c r="B22" s="17" t="s">
        <v>393</v>
      </c>
      <c r="C22" s="17"/>
      <c r="D22" s="17"/>
      <c r="E22" s="17"/>
      <c r="F22" s="17"/>
      <c r="G22" s="17"/>
      <c r="H22" s="17"/>
      <c r="I22" s="18"/>
      <c r="J22" s="30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.75" thickBot="1" x14ac:dyDescent="0.3">
      <c r="A23" s="5"/>
      <c r="B23" s="17"/>
      <c r="C23" s="27"/>
      <c r="D23" s="27"/>
      <c r="E23" s="27"/>
      <c r="F23" s="27"/>
      <c r="G23" s="27"/>
      <c r="H23" s="27"/>
      <c r="I23" s="18"/>
      <c r="J23" s="30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x14ac:dyDescent="0.25">
      <c r="A24" s="25"/>
      <c r="B24" s="17"/>
      <c r="C24" s="27"/>
      <c r="D24" s="27"/>
      <c r="E24" s="27"/>
      <c r="F24" s="27"/>
      <c r="G24" s="27"/>
      <c r="H24" s="27"/>
      <c r="I24" s="18"/>
      <c r="J24" s="30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5">
      <c r="A25" s="22"/>
      <c r="B25" s="17"/>
      <c r="C25" s="17"/>
      <c r="D25" s="17"/>
      <c r="E25" s="17"/>
      <c r="F25" s="17"/>
      <c r="G25" s="17"/>
      <c r="H25" s="17"/>
      <c r="I25" s="18"/>
      <c r="J25" s="30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.75" thickBot="1" x14ac:dyDescent="0.3">
      <c r="A26" s="24"/>
      <c r="B26" s="31"/>
      <c r="C26" s="31"/>
      <c r="D26" s="31"/>
      <c r="E26" s="31"/>
      <c r="F26" s="31"/>
      <c r="G26" s="31"/>
      <c r="H26" s="31"/>
      <c r="I26" s="32"/>
      <c r="J26" s="30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x14ac:dyDescent="0.25">
      <c r="B27" s="30"/>
      <c r="C27" s="30"/>
      <c r="D27" s="30"/>
      <c r="E27" s="30"/>
      <c r="F27" s="30"/>
      <c r="G27" s="30"/>
      <c r="H27" s="30"/>
      <c r="I27" s="30"/>
      <c r="J27" s="30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5">
      <c r="J28" s="30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5">
      <c r="J29" s="30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5">
      <c r="J30" s="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5">
      <c r="J31" s="30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x14ac:dyDescent="0.25">
      <c r="J32" s="30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2:24" x14ac:dyDescent="0.25">
      <c r="J33" s="30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2:24" x14ac:dyDescent="0.25">
      <c r="J34" s="30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x14ac:dyDescent="0.25">
      <c r="J35" s="30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2:24" x14ac:dyDescent="0.25">
      <c r="J36" s="30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ht="15" customHeight="1" x14ac:dyDescent="0.25">
      <c r="J37" s="30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ht="15" customHeight="1" x14ac:dyDescent="0.25">
      <c r="J38" s="30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ht="15" customHeight="1" x14ac:dyDescent="0.25">
      <c r="J39" s="30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ht="15" customHeight="1" x14ac:dyDescent="0.25">
      <c r="J40" s="3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4" ht="15" customHeight="1" x14ac:dyDescent="0.25">
      <c r="J41" s="30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4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2:24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2:24" ht="15" customHeight="1" x14ac:dyDescent="0.25">
      <c r="J45" s="30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2:24" ht="15" customHeight="1" x14ac:dyDescent="0.25">
      <c r="J46" s="30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2:24" ht="15" customHeight="1" x14ac:dyDescent="0.25">
      <c r="J47" s="30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2:24" ht="15" customHeight="1" x14ac:dyDescent="0.25">
      <c r="J48" s="30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2:24" ht="15" customHeight="1" x14ac:dyDescent="0.25">
      <c r="J49" s="30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2:24" ht="15" customHeight="1" x14ac:dyDescent="0.25">
      <c r="J50" s="3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2:24" ht="15" customHeight="1" x14ac:dyDescent="0.25">
      <c r="J51" s="30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2:24" ht="15" customHeight="1" x14ac:dyDescent="0.25">
      <c r="J52" s="30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2:24" ht="15" customHeight="1" x14ac:dyDescent="0.25">
      <c r="J53" s="30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2:24" ht="15" customHeight="1" x14ac:dyDescent="0.25">
      <c r="J54" s="30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2:24" ht="15" customHeight="1" x14ac:dyDescent="0.25">
      <c r="J55" s="30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5" customHeight="1" x14ac:dyDescent="0.25">
      <c r="J56" s="30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ht="15" customHeight="1" x14ac:dyDescent="0.25">
      <c r="J57" s="30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2:24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2:24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2:24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2:24" ht="15" customHeight="1" x14ac:dyDescent="0.25">
      <c r="J61" s="30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2:24" ht="15" customHeight="1" x14ac:dyDescent="0.25">
      <c r="J62" s="30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2:24" ht="15" customHeight="1" x14ac:dyDescent="0.25">
      <c r="J63" s="30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2:24" ht="15" customHeight="1" x14ac:dyDescent="0.25">
      <c r="J64" s="30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ht="15" customHeight="1" x14ac:dyDescent="0.25"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ht="15" customHeight="1" x14ac:dyDescent="0.25"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ht="15" customHeight="1" x14ac:dyDescent="0.25"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ht="15" customHeight="1" x14ac:dyDescent="0.25"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ht="15" customHeight="1" x14ac:dyDescent="0.25"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2:24" ht="15" customHeight="1" x14ac:dyDescent="0.25"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2:24" ht="15" customHeight="1" x14ac:dyDescent="0.25"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2:24" ht="15" customHeight="1" x14ac:dyDescent="0.25"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2:24" ht="15" customHeight="1" x14ac:dyDescent="0.25"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2:24" ht="15" customHeight="1" x14ac:dyDescent="0.25"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2:24" ht="15" customHeight="1" x14ac:dyDescent="0.25"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2:24" ht="15" customHeight="1" x14ac:dyDescent="0.25"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2:24" ht="15" customHeight="1" x14ac:dyDescent="0.25"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2:24" ht="15" customHeight="1" x14ac:dyDescent="0.25"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2:24" ht="15" customHeight="1" x14ac:dyDescent="0.25"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2:24" ht="15" customHeight="1" x14ac:dyDescent="0.25"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2:24" ht="15" customHeight="1" x14ac:dyDescent="0.25"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2:24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2:24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2:24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2:24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2:24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2:24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2:24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2:24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2:24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2:24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2:24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2:24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 ht="15" customHeight="1" x14ac:dyDescent="0.25">
      <c r="B110" s="30"/>
      <c r="C110" s="30"/>
      <c r="D110" s="30"/>
      <c r="E110" s="30"/>
      <c r="F110" s="30"/>
      <c r="G110" s="30"/>
      <c r="H110" s="30"/>
      <c r="I110" s="30"/>
      <c r="J110" s="3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 ht="15" customHeight="1" x14ac:dyDescent="0.25">
      <c r="B111" s="30"/>
      <c r="C111" s="30"/>
      <c r="D111" s="30"/>
      <c r="E111" s="30"/>
      <c r="F111" s="30"/>
      <c r="G111" s="30"/>
      <c r="H111" s="30"/>
      <c r="I111" s="30"/>
      <c r="J111" s="30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 ht="15" customHeight="1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 ht="15" customHeight="1" x14ac:dyDescent="0.25">
      <c r="B113" s="30"/>
      <c r="C113" s="30"/>
      <c r="D113" s="30"/>
      <c r="E113" s="30"/>
      <c r="F113" s="30"/>
      <c r="G113" s="30"/>
      <c r="H113" s="30"/>
      <c r="I113" s="30"/>
      <c r="J113" s="30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 ht="15" customHeight="1" x14ac:dyDescent="0.25">
      <c r="B114" s="30"/>
      <c r="C114" s="30"/>
      <c r="D114" s="30"/>
      <c r="E114" s="30"/>
      <c r="F114" s="30"/>
      <c r="G114" s="30"/>
      <c r="H114" s="30"/>
      <c r="I114" s="30"/>
      <c r="J114" s="30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 ht="15" customHeight="1" x14ac:dyDescent="0.25">
      <c r="B115" s="30"/>
      <c r="C115" s="30"/>
      <c r="D115" s="30"/>
      <c r="E115" s="30"/>
      <c r="F115" s="30"/>
      <c r="G115" s="30"/>
      <c r="H115" s="30"/>
      <c r="I115" s="30"/>
      <c r="J115" s="30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 ht="15" customHeight="1" x14ac:dyDescent="0.25">
      <c r="B116" s="30"/>
      <c r="C116" s="30"/>
      <c r="D116" s="30"/>
      <c r="E116" s="30"/>
      <c r="F116" s="30"/>
      <c r="G116" s="30"/>
      <c r="H116" s="30"/>
      <c r="I116" s="30"/>
      <c r="J116" s="30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 ht="15" customHeight="1" x14ac:dyDescent="0.25">
      <c r="B117" s="30"/>
      <c r="C117" s="30"/>
      <c r="D117" s="30"/>
      <c r="E117" s="30"/>
      <c r="F117" s="30"/>
      <c r="G117" s="30"/>
      <c r="H117" s="30"/>
      <c r="I117" s="30"/>
      <c r="J117" s="30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 ht="15" customHeight="1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 ht="1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 ht="15" customHeight="1" x14ac:dyDescent="0.25">
      <c r="B121" s="30"/>
      <c r="C121" s="30"/>
      <c r="D121" s="30"/>
      <c r="E121" s="30"/>
      <c r="F121" s="30"/>
      <c r="G121" s="30"/>
      <c r="H121" s="30"/>
      <c r="I121" s="30"/>
      <c r="J121" s="30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 ht="15" customHeight="1" x14ac:dyDescent="0.25">
      <c r="B122" s="30"/>
      <c r="C122" s="30"/>
      <c r="D122" s="30"/>
      <c r="E122" s="30"/>
      <c r="F122" s="30"/>
      <c r="G122" s="30"/>
      <c r="H122" s="30"/>
      <c r="I122" s="30"/>
      <c r="J122" s="30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 ht="15" customHeight="1" x14ac:dyDescent="0.25">
      <c r="B123" s="30"/>
      <c r="C123" s="30"/>
      <c r="D123" s="30"/>
      <c r="E123" s="30"/>
      <c r="F123" s="30"/>
      <c r="G123" s="30"/>
      <c r="H123" s="30"/>
      <c r="I123" s="30"/>
      <c r="J123" s="30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 ht="15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 ht="15" customHeight="1" x14ac:dyDescent="0.25">
      <c r="B125" s="30"/>
      <c r="C125" s="30"/>
      <c r="D125" s="30"/>
      <c r="E125" s="30"/>
      <c r="F125" s="30"/>
      <c r="G125" s="30"/>
      <c r="H125" s="30"/>
      <c r="I125" s="30"/>
      <c r="J125" s="30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2:24" ht="15" customHeight="1" x14ac:dyDescent="0.25">
      <c r="B126" s="30"/>
      <c r="C126" s="30"/>
      <c r="D126" s="30"/>
      <c r="E126" s="30"/>
      <c r="F126" s="30"/>
      <c r="G126" s="30"/>
      <c r="H126" s="30"/>
      <c r="I126" s="30"/>
      <c r="J126" s="30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2:24" ht="15" customHeight="1" x14ac:dyDescent="0.25">
      <c r="B127" s="30"/>
      <c r="C127" s="30"/>
      <c r="D127" s="30"/>
      <c r="E127" s="30"/>
      <c r="F127" s="30"/>
      <c r="G127" s="30"/>
      <c r="H127" s="30"/>
      <c r="I127" s="30"/>
      <c r="J127" s="30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2:24" ht="15" customHeight="1" x14ac:dyDescent="0.25">
      <c r="B128" s="30"/>
      <c r="C128" s="30"/>
      <c r="D128" s="30"/>
      <c r="E128" s="30"/>
      <c r="F128" s="30"/>
      <c r="G128" s="30"/>
      <c r="H128" s="30"/>
      <c r="I128" s="30"/>
      <c r="J128" s="30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2:24" ht="15" customHeight="1" x14ac:dyDescent="0.25">
      <c r="B129" s="30"/>
      <c r="C129" s="30"/>
      <c r="D129" s="30"/>
      <c r="E129" s="30"/>
      <c r="F129" s="30"/>
      <c r="G129" s="30"/>
      <c r="H129" s="30"/>
      <c r="I129" s="30"/>
      <c r="J129" s="30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2:24" ht="15" customHeight="1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2:24" ht="15" customHeight="1" x14ac:dyDescent="0.25">
      <c r="B131" s="30"/>
      <c r="C131" s="30"/>
      <c r="D131" s="30"/>
      <c r="E131" s="30"/>
      <c r="F131" s="30"/>
      <c r="G131" s="30"/>
      <c r="H131" s="30"/>
      <c r="I131" s="30"/>
      <c r="J131" s="30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2:24" ht="15" customHeight="1" x14ac:dyDescent="0.25">
      <c r="B132" s="30"/>
      <c r="C132" s="30"/>
      <c r="D132" s="30"/>
      <c r="E132" s="30"/>
      <c r="F132" s="30"/>
      <c r="G132" s="30"/>
      <c r="H132" s="30"/>
      <c r="I132" s="30"/>
      <c r="J132" s="30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2:24" ht="15" customHeight="1" x14ac:dyDescent="0.25">
      <c r="B133" s="30"/>
      <c r="C133" s="30"/>
      <c r="D133" s="30"/>
      <c r="E133" s="30"/>
      <c r="F133" s="30"/>
      <c r="G133" s="30"/>
      <c r="H133" s="30"/>
      <c r="I133" s="30"/>
      <c r="J133" s="30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2:24" ht="15" customHeight="1" x14ac:dyDescent="0.25">
      <c r="B134" s="30"/>
      <c r="C134" s="30"/>
      <c r="D134" s="30"/>
      <c r="E134" s="30"/>
      <c r="F134" s="30"/>
      <c r="G134" s="30"/>
      <c r="H134" s="30"/>
      <c r="I134" s="30"/>
      <c r="J134" s="30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2:24" ht="15" customHeight="1" x14ac:dyDescent="0.25">
      <c r="B135" s="30"/>
      <c r="C135" s="30"/>
      <c r="D135" s="30"/>
      <c r="E135" s="30"/>
      <c r="F135" s="30"/>
      <c r="G135" s="30"/>
      <c r="H135" s="30"/>
      <c r="I135" s="30"/>
      <c r="J135" s="30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2:24" ht="15" customHeight="1" x14ac:dyDescent="0.25">
      <c r="B136" s="30"/>
      <c r="C136" s="30"/>
      <c r="D136" s="30"/>
      <c r="E136" s="30"/>
      <c r="F136" s="30"/>
      <c r="G136" s="30"/>
      <c r="H136" s="30"/>
      <c r="I136" s="30"/>
      <c r="J136" s="30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2:24" ht="15" customHeight="1" x14ac:dyDescent="0.25">
      <c r="B137" s="30"/>
      <c r="C137" s="30"/>
      <c r="D137" s="30"/>
      <c r="E137" s="30"/>
      <c r="F137" s="30"/>
      <c r="G137" s="30"/>
      <c r="H137" s="30"/>
      <c r="I137" s="30"/>
      <c r="J137" s="30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2:24" ht="15" customHeight="1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2:24" ht="15" customHeight="1" x14ac:dyDescent="0.25">
      <c r="B139" s="30"/>
      <c r="C139" s="30"/>
      <c r="D139" s="30"/>
      <c r="E139" s="30"/>
      <c r="F139" s="30"/>
      <c r="G139" s="30"/>
      <c r="H139" s="30"/>
      <c r="I139" s="30"/>
      <c r="J139" s="30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2:24" ht="15" customHeight="1" x14ac:dyDescent="0.25">
      <c r="B140" s="30"/>
      <c r="C140" s="30"/>
      <c r="D140" s="30"/>
      <c r="E140" s="30"/>
      <c r="F140" s="30"/>
      <c r="G140" s="30"/>
      <c r="H140" s="30"/>
      <c r="I140" s="30"/>
      <c r="J140" s="3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09"/>
  <sheetViews>
    <sheetView workbookViewId="0"/>
  </sheetViews>
  <sheetFormatPr defaultColWidth="9.140625" defaultRowHeight="15" x14ac:dyDescent="0.2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41" ht="15" customHeight="1" x14ac:dyDescent="0.25">
      <c r="A1" s="7">
        <v>29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375" t="s">
        <v>24</v>
      </c>
      <c r="N1" s="37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ht="15" customHeight="1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15" customHeight="1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3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5" customHeight="1" x14ac:dyDescent="0.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1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3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15" customHeight="1" x14ac:dyDescent="0.25">
      <c r="A6" s="25" t="s">
        <v>2</v>
      </c>
      <c r="B6" s="17" t="s">
        <v>335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3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customHeight="1" thickBot="1" x14ac:dyDescent="0.3">
      <c r="A7" s="9">
        <f>INDEX('Point Grid'!$C$8:$I$54,MATCH($A$1,'Point Grid'!$A$8:$A$54,0),MATCH(A6,'Point Grid'!$C$7:$I$7,0))</f>
        <v>0.75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3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" customHeight="1" thickBot="1" x14ac:dyDescent="0.3">
      <c r="A8" s="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3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15" customHeight="1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3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5" customHeight="1" x14ac:dyDescent="0.25">
      <c r="A10" s="25" t="s">
        <v>3</v>
      </c>
      <c r="B10" s="17" t="s">
        <v>336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3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" customHeight="1" thickBot="1" x14ac:dyDescent="0.3">
      <c r="A11" s="9">
        <f>INDEX('Point Grid'!$C$8:$I$54,MATCH($A$1,'Point Grid'!$A$8:$A$54,0),MATCH(A10,'Point Grid'!$C$7:$I$7,0))</f>
        <v>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3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15" customHeight="1" thickBot="1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3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15" customHeight="1" x14ac:dyDescent="0.25">
      <c r="A13" s="2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3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15" customHeight="1" x14ac:dyDescent="0.25">
      <c r="A14" s="25" t="s">
        <v>4</v>
      </c>
      <c r="B14" s="17" t="s">
        <v>337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3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15" customHeight="1" thickBot="1" x14ac:dyDescent="0.3">
      <c r="A15" s="9">
        <f>INDEX('Point Grid'!$C$8:$I$54,MATCH($A$1,'Point Grid'!$A$8:$A$54,0),MATCH(A14,'Point Grid'!$C$7:$I$7,0))</f>
        <v>0.25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3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15" customHeight="1" thickBot="1" x14ac:dyDescent="0.3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3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15" customHeight="1" x14ac:dyDescent="0.25">
      <c r="A17" s="2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3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ht="15" customHeight="1" x14ac:dyDescent="0.25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30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ht="15" customHeight="1" x14ac:dyDescent="0.25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30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ht="15" customHeight="1" x14ac:dyDescent="0.25">
      <c r="A20" s="2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3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ht="15" customHeight="1" x14ac:dyDescent="0.25">
      <c r="A21" s="2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3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ht="15" customHeight="1" x14ac:dyDescent="0.25">
      <c r="A22" s="2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30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ht="15" customHeight="1" x14ac:dyDescent="0.25">
      <c r="A23" s="2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30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ht="15" customHeight="1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30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30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ht="15" customHeight="1" thickBot="1" x14ac:dyDescent="0.3">
      <c r="A26" s="2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0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ht="15" customHeight="1" x14ac:dyDescent="0.25">
      <c r="O27" s="3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ht="15" customHeight="1" x14ac:dyDescent="0.25">
      <c r="O28" s="3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ht="15" customHeight="1" x14ac:dyDescent="0.25">
      <c r="O29" s="3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ht="15" customHeight="1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x14ac:dyDescent="0.25">
      <c r="O31" s="3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x14ac:dyDescent="0.25">
      <c r="O32" s="3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5:41" x14ac:dyDescent="0.25">
      <c r="O33" s="3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5:41" x14ac:dyDescent="0.25">
      <c r="O34" s="3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5:41" x14ac:dyDescent="0.25">
      <c r="O35" s="3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5:41" x14ac:dyDescent="0.25">
      <c r="O36" s="3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5:41" x14ac:dyDescent="0.25">
      <c r="O37" s="3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5:41" ht="15" customHeight="1" x14ac:dyDescent="0.25">
      <c r="O38" s="3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5:41" ht="15" customHeight="1" x14ac:dyDescent="0.25">
      <c r="O39" s="3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5:41" ht="15" customHeight="1" x14ac:dyDescent="0.25">
      <c r="O40" s="3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5:41" ht="15" customHeight="1" x14ac:dyDescent="0.25">
      <c r="O41" s="3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5:41" ht="15" customHeight="1" x14ac:dyDescent="0.25">
      <c r="O42" s="3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5:41" ht="15" customHeight="1" x14ac:dyDescent="0.25">
      <c r="O43" s="3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5:41" ht="15" customHeight="1" x14ac:dyDescent="0.25">
      <c r="O44" s="3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5:41" ht="15" customHeight="1" x14ac:dyDescent="0.25">
      <c r="O45" s="3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5:41" ht="15" customHeight="1" x14ac:dyDescent="0.25">
      <c r="O46" s="3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5:41" ht="15" customHeight="1" x14ac:dyDescent="0.25">
      <c r="O47" s="3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5:41" ht="15" customHeight="1" x14ac:dyDescent="0.25">
      <c r="O48" s="3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ht="15" customHeight="1" x14ac:dyDescent="0.25">
      <c r="O49" s="30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ht="15" customHeight="1" x14ac:dyDescent="0.25">
      <c r="O50" s="3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ht="15" customHeight="1" x14ac:dyDescent="0.25">
      <c r="O51" s="30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ht="15" customHeight="1" x14ac:dyDescent="0.25">
      <c r="O52" s="30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5" customHeight="1" x14ac:dyDescent="0.25">
      <c r="O53" s="30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 x14ac:dyDescent="0.25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 x14ac:dyDescent="0.25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 x14ac:dyDescent="0.2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 x14ac:dyDescent="0.25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 x14ac:dyDescent="0.25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 x14ac:dyDescent="0.25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 x14ac:dyDescent="0.25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91"/>
  <sheetViews>
    <sheetView workbookViewId="0"/>
  </sheetViews>
  <sheetFormatPr defaultColWidth="9.140625" defaultRowHeight="15" x14ac:dyDescent="0.2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30" x14ac:dyDescent="0.25">
      <c r="A1" s="7">
        <v>30</v>
      </c>
      <c r="B1" s="26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375" t="s">
        <v>24</v>
      </c>
      <c r="M1" s="38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0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0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25">
      <c r="A6" s="25" t="s">
        <v>2</v>
      </c>
      <c r="B6" s="17" t="s">
        <v>338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0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5.75" thickBot="1" x14ac:dyDescent="0.3">
      <c r="A7" s="9">
        <f>INDEX('Point Grid'!$C$8:$I$54,MATCH($A$1,'Point Grid'!$A$8:$A$54,0),MATCH(A6,'Point Grid'!$C$7:$I$7,0))</f>
        <v>0.75</v>
      </c>
      <c r="B7" s="17" t="s">
        <v>339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5.75" thickBot="1" x14ac:dyDescent="0.3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27"/>
      <c r="M8" s="18"/>
      <c r="N8" s="3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0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x14ac:dyDescent="0.25">
      <c r="A10" s="25" t="s">
        <v>3</v>
      </c>
      <c r="B10" s="52" t="s">
        <v>109</v>
      </c>
      <c r="C10" s="316" t="s">
        <v>144</v>
      </c>
      <c r="D10" s="317"/>
      <c r="E10" s="169" t="s">
        <v>110</v>
      </c>
      <c r="F10" s="169"/>
      <c r="G10" s="169"/>
      <c r="H10" s="170" t="s">
        <v>94</v>
      </c>
      <c r="I10" s="170" t="s">
        <v>111</v>
      </c>
      <c r="J10" s="169" t="s">
        <v>340</v>
      </c>
      <c r="K10" s="269">
        <v>2025</v>
      </c>
      <c r="L10" s="85" t="s">
        <v>341</v>
      </c>
      <c r="M10" s="18"/>
      <c r="N10" s="3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5.75" thickBot="1" x14ac:dyDescent="0.3">
      <c r="A11" s="9">
        <f>INDEX('Point Grid'!$C$8:$I$54,MATCH($A$1,'Point Grid'!$A$8:$A$54,0),MATCH(A10,'Point Grid'!$C$7:$I$7,0))</f>
        <v>1.75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85"/>
      <c r="M11" s="18"/>
      <c r="N11" s="3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5.75" thickBot="1" x14ac:dyDescent="0.3">
      <c r="A12" s="5"/>
      <c r="B12" s="70"/>
      <c r="C12" s="318">
        <v>0.75</v>
      </c>
      <c r="D12" s="68"/>
      <c r="E12" s="67" t="s">
        <v>342</v>
      </c>
      <c r="F12" s="67"/>
      <c r="G12" s="67"/>
      <c r="H12" s="68"/>
      <c r="I12" s="70"/>
      <c r="J12" s="70"/>
      <c r="K12" s="70"/>
      <c r="L12" s="85"/>
      <c r="M12" s="1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x14ac:dyDescent="0.25">
      <c r="A13" s="25"/>
      <c r="B13" s="70"/>
      <c r="C13" s="76" t="s">
        <v>343</v>
      </c>
      <c r="D13" s="78"/>
      <c r="E13" s="77" t="s">
        <v>145</v>
      </c>
      <c r="F13" s="77"/>
      <c r="G13" s="77"/>
      <c r="H13" s="78"/>
      <c r="I13" s="70"/>
      <c r="J13" s="85"/>
      <c r="K13" s="85"/>
      <c r="L13" s="85"/>
      <c r="M13" s="1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x14ac:dyDescent="0.25">
      <c r="A14" s="25"/>
      <c r="B14" s="70"/>
      <c r="C14" s="70"/>
      <c r="D14" s="70"/>
      <c r="E14" s="70"/>
      <c r="F14" s="70"/>
      <c r="G14" s="70"/>
      <c r="H14" s="70"/>
      <c r="I14" s="70"/>
      <c r="J14" s="85"/>
      <c r="K14" s="85"/>
      <c r="L14" s="85"/>
      <c r="M14" s="1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x14ac:dyDescent="0.25">
      <c r="A15" s="25"/>
      <c r="B15" s="84"/>
      <c r="C15" s="86"/>
      <c r="D15" s="87" t="s">
        <v>95</v>
      </c>
      <c r="E15" s="87" t="s">
        <v>112</v>
      </c>
      <c r="F15" s="88" t="s">
        <v>95</v>
      </c>
      <c r="G15" s="70"/>
      <c r="H15" s="86" t="s">
        <v>136</v>
      </c>
      <c r="I15" s="87" t="s">
        <v>344</v>
      </c>
      <c r="J15" s="87" t="s">
        <v>95</v>
      </c>
      <c r="K15" s="314" t="s">
        <v>56</v>
      </c>
      <c r="L15" s="69" t="s">
        <v>345</v>
      </c>
      <c r="M15" s="1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x14ac:dyDescent="0.25">
      <c r="A16" s="25"/>
      <c r="B16" s="84"/>
      <c r="C16" s="89" t="s">
        <v>87</v>
      </c>
      <c r="D16" s="90" t="s">
        <v>57</v>
      </c>
      <c r="E16" s="90" t="s">
        <v>57</v>
      </c>
      <c r="F16" s="91" t="s">
        <v>111</v>
      </c>
      <c r="G16" s="70"/>
      <c r="H16" s="89" t="s">
        <v>138</v>
      </c>
      <c r="I16" s="90" t="s">
        <v>78</v>
      </c>
      <c r="J16" s="90" t="s">
        <v>57</v>
      </c>
      <c r="K16" s="90" t="s">
        <v>57</v>
      </c>
      <c r="L16" s="81" t="s">
        <v>346</v>
      </c>
      <c r="M16" s="18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x14ac:dyDescent="0.25">
      <c r="A17" s="25"/>
      <c r="B17" s="84"/>
      <c r="C17" s="93">
        <v>2022</v>
      </c>
      <c r="D17" s="72">
        <v>11258</v>
      </c>
      <c r="E17" s="72">
        <v>24800</v>
      </c>
      <c r="F17" s="73">
        <v>1126</v>
      </c>
      <c r="G17" s="70"/>
      <c r="H17" s="93">
        <v>2022</v>
      </c>
      <c r="I17" s="72">
        <v>43200</v>
      </c>
      <c r="J17" s="72">
        <v>14100</v>
      </c>
      <c r="K17" s="266">
        <v>17700</v>
      </c>
      <c r="L17" s="315">
        <v>0.14000000000000001</v>
      </c>
      <c r="M17" s="1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5" customHeight="1" x14ac:dyDescent="0.25">
      <c r="A18" s="25"/>
      <c r="B18" s="84"/>
      <c r="C18" s="93">
        <v>2023</v>
      </c>
      <c r="D18" s="72">
        <v>11300</v>
      </c>
      <c r="E18" s="72">
        <v>20400</v>
      </c>
      <c r="F18" s="73">
        <v>1351</v>
      </c>
      <c r="G18" s="70"/>
      <c r="H18" s="93">
        <v>2023</v>
      </c>
      <c r="I18" s="72">
        <v>46300</v>
      </c>
      <c r="J18" s="72">
        <v>8300</v>
      </c>
      <c r="K18" s="266">
        <v>14200</v>
      </c>
      <c r="L18" s="315">
        <v>0.252</v>
      </c>
      <c r="M18" s="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5" customHeight="1" x14ac:dyDescent="0.25">
      <c r="A19" s="25"/>
      <c r="B19" s="84"/>
      <c r="C19" s="93">
        <v>2024</v>
      </c>
      <c r="D19" s="72">
        <v>10800</v>
      </c>
      <c r="E19" s="72">
        <v>23100</v>
      </c>
      <c r="F19" s="73">
        <v>1351</v>
      </c>
      <c r="G19" s="70"/>
      <c r="H19" s="93">
        <v>2024</v>
      </c>
      <c r="I19" s="72">
        <v>45500</v>
      </c>
      <c r="J19" s="72">
        <v>4200</v>
      </c>
      <c r="K19" s="266">
        <v>12500</v>
      </c>
      <c r="L19" s="315">
        <v>0.55400000000000005</v>
      </c>
      <c r="M19" s="1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5" customHeight="1" x14ac:dyDescent="0.25">
      <c r="A20" s="25"/>
      <c r="B20" s="84"/>
      <c r="C20" s="95">
        <v>2025</v>
      </c>
      <c r="D20" s="77">
        <v>11800</v>
      </c>
      <c r="E20" s="77">
        <v>23600</v>
      </c>
      <c r="F20" s="78">
        <v>1126</v>
      </c>
      <c r="G20" s="70"/>
      <c r="H20" s="95">
        <v>2025</v>
      </c>
      <c r="I20" s="77">
        <v>42800</v>
      </c>
      <c r="J20" s="77">
        <v>2100</v>
      </c>
      <c r="K20" s="77">
        <v>10500</v>
      </c>
      <c r="L20" s="103">
        <v>0.77700000000000002</v>
      </c>
      <c r="M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5" customHeight="1" x14ac:dyDescent="0.25">
      <c r="A21" s="2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18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5" customHeight="1" x14ac:dyDescent="0.25">
      <c r="A22" s="25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18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5" customHeight="1" x14ac:dyDescent="0.25">
      <c r="A23" s="2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18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5" customHeight="1" x14ac:dyDescent="0.25">
      <c r="A24" s="2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1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5" customHeight="1" x14ac:dyDescent="0.25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" customHeight="1" x14ac:dyDescent="0.25">
      <c r="A26" s="2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5" customHeight="1" x14ac:dyDescent="0.25">
      <c r="A27" s="25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5" customHeight="1" x14ac:dyDescent="0.25">
      <c r="A28" s="2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5" customHeight="1" x14ac:dyDescent="0.25">
      <c r="A29" s="25"/>
      <c r="B29" s="1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8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5" customHeight="1" thickBot="1" x14ac:dyDescent="0.3">
      <c r="A30" s="2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" customHeight="1" x14ac:dyDescent="0.25"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2:30" ht="15" customHeight="1" x14ac:dyDescent="0.25"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2:30" ht="15" customHeight="1" x14ac:dyDescent="0.25"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2:30" ht="15" customHeight="1" x14ac:dyDescent="0.25"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2:30" ht="15" customHeight="1" x14ac:dyDescent="0.25"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2:30" ht="15" customHeight="1" x14ac:dyDescent="0.25"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2:30" ht="15" customHeight="1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2:30" ht="15" customHeight="1" x14ac:dyDescent="0.25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5" customHeight="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2:30" ht="15" customHeight="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2:30" ht="15" customHeight="1" x14ac:dyDescent="0.25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2:30" ht="15" customHeight="1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2:30" ht="1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0" ht="15" customHeight="1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0" ht="1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0" ht="15" customHeight="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0" ht="1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2:30" ht="15" customHeight="1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 ht="15" customHeight="1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2:30" ht="15" customHeight="1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2:30" ht="1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 ht="1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ht="15" customHeigh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 ht="15" customHeight="1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 ht="15" customHeight="1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 ht="15" customHeight="1" x14ac:dyDescent="0.25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ht="15" customHeight="1" x14ac:dyDescent="0.25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2:30" ht="15" customHeight="1" x14ac:dyDescent="0.25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2:30" ht="1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2:30" ht="15" customHeight="1" x14ac:dyDescent="0.25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2:30" ht="15" customHeight="1" x14ac:dyDescent="0.25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2:30" ht="15" customHeight="1" x14ac:dyDescent="0.25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2:30" ht="15" customHeight="1" x14ac:dyDescent="0.25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ht="15" customHeight="1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2:30" ht="15" customHeight="1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2:30" ht="15" customHeight="1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2:30" ht="1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2:30" ht="1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2:30" ht="15" customHeigh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2:30" ht="15" customHeigh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2:30" ht="15" customHeigh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2:30" ht="1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2:30" ht="15" customHeigh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2:30" ht="1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5" customHeight="1" x14ac:dyDescent="0.2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ht="15" customHeight="1" x14ac:dyDescent="0.25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ht="15" customHeight="1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2:30" ht="15" customHeight="1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2:30" ht="15" customHeight="1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2:30" ht="15" customHeight="1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2:30" ht="15" customHeight="1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2:30" ht="15" customHeight="1" x14ac:dyDescent="0.25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2:30" ht="15" customHeight="1" x14ac:dyDescent="0.25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2:30" ht="15" customHeight="1" x14ac:dyDescent="0.25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2:30" ht="15" customHeight="1" x14ac:dyDescent="0.25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2:30" ht="15" customHeight="1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2:30" ht="15" customHeight="1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2:30" ht="15" customHeight="1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2:30" ht="15" customHeight="1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2:30" ht="15" customHeight="1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2024-05-17T17:43:22Z</dcterms:modified>
</cp:coreProperties>
</file>