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OneDrive\Exam 5\Excel Demos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7" i="1" l="1"/>
  <c r="R57" i="1"/>
  <c r="T56" i="1"/>
  <c r="R56" i="1"/>
  <c r="T54" i="1"/>
  <c r="P57" i="1" s="1"/>
  <c r="R54" i="1"/>
  <c r="P56" i="1" s="1"/>
  <c r="T51" i="1"/>
  <c r="V50" i="1"/>
  <c r="R50" i="1"/>
  <c r="P50" i="1"/>
  <c r="V47" i="1"/>
  <c r="R47" i="1"/>
  <c r="P47" i="1"/>
  <c r="P46" i="1"/>
  <c r="P41" i="1"/>
  <c r="P38" i="1"/>
  <c r="S34" i="1"/>
  <c r="V30" i="1"/>
  <c r="T30" i="1"/>
  <c r="R27" i="1"/>
  <c r="P23" i="1"/>
  <c r="R22" i="1"/>
  <c r="P22" i="1"/>
  <c r="T19" i="1"/>
  <c r="T18" i="1"/>
  <c r="V17" i="1"/>
  <c r="J16" i="1"/>
  <c r="I16" i="1"/>
  <c r="V34" i="1" s="1"/>
  <c r="E16" i="1"/>
  <c r="J15" i="1"/>
  <c r="R19" i="1" s="1"/>
  <c r="I15" i="1"/>
  <c r="Q34" i="1" s="1"/>
  <c r="D15" i="1"/>
  <c r="C15" i="1"/>
  <c r="J14" i="1"/>
  <c r="I14" i="1"/>
  <c r="G14" i="1"/>
  <c r="D14" i="1"/>
  <c r="G13" i="1"/>
  <c r="F13" i="1"/>
  <c r="R17" i="1" s="1"/>
  <c r="D13" i="1"/>
  <c r="C14" i="1" s="1"/>
  <c r="V11" i="1"/>
  <c r="T11" i="1"/>
  <c r="P27" i="1" s="1"/>
  <c r="P11" i="1"/>
  <c r="I11" i="1"/>
  <c r="Q11" i="1" s="1"/>
  <c r="G11" i="1"/>
  <c r="E11" i="1"/>
  <c r="V10" i="1"/>
  <c r="R10" i="1"/>
  <c r="Q10" i="1"/>
  <c r="V9" i="1"/>
  <c r="Q9" i="1"/>
  <c r="R21" i="1" l="1"/>
  <c r="T10" i="1"/>
  <c r="P26" i="1" s="1"/>
  <c r="H14" i="1"/>
  <c r="S33" i="1"/>
  <c r="G16" i="1"/>
  <c r="Q33" i="1" s="1"/>
  <c r="T48" i="1" s="1"/>
  <c r="F16" i="1"/>
  <c r="P37" i="1"/>
  <c r="P33" i="1"/>
  <c r="T47" i="1" s="1"/>
  <c r="R9" i="1"/>
  <c r="P21" i="1" s="1"/>
  <c r="P19" i="1"/>
  <c r="S11" i="1"/>
  <c r="U11" i="1" s="1"/>
  <c r="V51" i="1" s="1"/>
  <c r="H13" i="1"/>
  <c r="V18" i="1"/>
  <c r="P34" i="1"/>
  <c r="T50" i="1" s="1"/>
  <c r="P40" i="1"/>
  <c r="T9" i="1"/>
  <c r="P25" i="1" s="1"/>
  <c r="R26" i="1"/>
  <c r="P10" i="1" l="1"/>
  <c r="R18" i="1"/>
  <c r="V33" i="1"/>
  <c r="R25" i="1"/>
  <c r="T17" i="1"/>
  <c r="P17" i="1" s="1"/>
  <c r="H16" i="1"/>
  <c r="P9" i="1"/>
  <c r="S9" i="1" s="1"/>
  <c r="U9" i="1" s="1"/>
  <c r="P18" i="1" l="1"/>
  <c r="S10" i="1"/>
  <c r="U10" i="1" s="1"/>
  <c r="V48" i="1" s="1"/>
  <c r="R48" i="1"/>
  <c r="R49" i="1" s="1"/>
  <c r="R46" i="1"/>
  <c r="V56" i="1" l="1"/>
  <c r="R51" i="1"/>
  <c r="R52" i="1" s="1"/>
  <c r="V57" i="1" s="1"/>
</calcChain>
</file>

<file path=xl/sharedStrings.xml><?xml version="1.0" encoding="utf-8"?>
<sst xmlns="http://schemas.openxmlformats.org/spreadsheetml/2006/main" count="239" uniqueCount="61">
  <si>
    <t>Reading:</t>
  </si>
  <si>
    <t>Werner 11:  Special Classification</t>
  </si>
  <si>
    <t>|</t>
  </si>
  <si>
    <t>Model:</t>
  </si>
  <si>
    <t>2019.Fall #13</t>
  </si>
  <si>
    <t>Problem Type:</t>
  </si>
  <si>
    <t>Increase Limits Factor - Censored Data</t>
  </si>
  <si>
    <t>Step 1</t>
  </si>
  <si>
    <t xml:space="preserve"> calculate the conditional Limited Average Severity for each layer</t>
  </si>
  <si>
    <t>Find</t>
  </si>
  <si>
    <t xml:space="preserve">Calculate the increased limits factors for </t>
  </si>
  <si>
    <t>and</t>
  </si>
  <si>
    <t>(1)</t>
  </si>
  <si>
    <t>(2)</t>
  </si>
  <si>
    <t>(3)</t>
  </si>
  <si>
    <t>(4)</t>
  </si>
  <si>
    <t>(5)</t>
  </si>
  <si>
    <t>(6)</t>
  </si>
  <si>
    <t>losses</t>
  </si>
  <si>
    <t>size</t>
  </si>
  <si>
    <t>total</t>
  </si>
  <si>
    <t>relevant</t>
  </si>
  <si>
    <t>in layer</t>
  </si>
  <si>
    <t>of</t>
  </si>
  <si>
    <t>excess</t>
  </si>
  <si>
    <t>counts</t>
  </si>
  <si>
    <t>LAS</t>
  </si>
  <si>
    <t>Given</t>
  </si>
  <si>
    <t>Basic policy limit:</t>
  </si>
  <si>
    <t>(capped)</t>
  </si>
  <si>
    <t>layer</t>
  </si>
  <si>
    <t>for layer</t>
  </si>
  <si>
    <t>loss range</t>
  </si>
  <si>
    <t>policy limit:</t>
  </si>
  <si>
    <t>lower</t>
  </si>
  <si>
    <t>upper</t>
  </si>
  <si>
    <t>limit</t>
  </si>
  <si>
    <t># clms</t>
  </si>
  <si>
    <t xml:space="preserve">      (1), (3), (5) = see below</t>
  </si>
  <si>
    <t>= (upper limit of layer) - (lower limit of layer)</t>
  </si>
  <si>
    <t xml:space="preserve">      (use raw data table)</t>
  </si>
  <si>
    <t>= (1) + (2)*(3)</t>
  </si>
  <si>
    <t>= (4) / (5)</t>
  </si>
  <si>
    <t>Total</t>
  </si>
  <si>
    <t>=</t>
  </si>
  <si>
    <t>+</t>
  </si>
  <si>
    <t>-</t>
  </si>
  <si>
    <t>there are no excess counts to consider for the highest layer</t>
  </si>
  <si>
    <t>Step2</t>
  </si>
  <si>
    <t xml:space="preserve"> calculate probabilities of a claim X exceeding:</t>
  </si>
  <si>
    <t>amount A</t>
  </si>
  <si>
    <t>P(X &gt; A)</t>
  </si>
  <si>
    <t>/</t>
  </si>
  <si>
    <t>Note:</t>
  </si>
  <si>
    <t>Step 3a</t>
  </si>
  <si>
    <t xml:space="preserve"> calculate the Limited Average Severity for each limit using the above information for layers</t>
  </si>
  <si>
    <t xml:space="preserve"> (directly from Step 1)</t>
  </si>
  <si>
    <t>x</t>
  </si>
  <si>
    <t>Step 3b</t>
  </si>
  <si>
    <t xml:space="preserve"> calculate the ILFs for</t>
  </si>
  <si>
    <r>
      <t xml:space="preserve"> </t>
    </r>
    <r>
      <rPr>
        <b/>
        <sz val="11"/>
        <color rgb="FFFF0000"/>
        <rFont val="Calibri"/>
        <family val="2"/>
        <scheme val="minor"/>
      </rPr>
      <t>&lt;==</t>
    </r>
    <r>
      <rPr>
        <sz val="11"/>
        <color rgb="FFFF0000"/>
        <rFont val="Calibri"/>
        <family val="2"/>
        <scheme val="minor"/>
      </rPr>
      <t xml:space="preserve"> final answer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</si>
</sst>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5" borderId="0" applyNumberFormat="0" applyBorder="0" applyAlignment="0" applyProtection="0"/>
  </cellStyleXfs>
  <cellXfs count="76">
    <xf numFmtId="0" fontId="0" fillId="0" borderId="0" xfId="0"/>
    <xf numFmtId="0" fontId="6" fillId="0" borderId="0" xfId="0" applyFont="1"/>
    <xf numFmtId="0" fontId="0" fillId="0" borderId="0" xfId="0" applyFont="1"/>
    <xf numFmtId="0" fontId="7" fillId="0" borderId="0" xfId="0" applyFont="1"/>
    <xf numFmtId="0" fontId="0" fillId="0" borderId="0" xfId="0" applyFont="1" applyAlignment="1">
      <alignment horizontal="center"/>
    </xf>
    <xf numFmtId="0" fontId="2" fillId="2" borderId="1" xfId="1" applyBorder="1"/>
    <xf numFmtId="0" fontId="2" fillId="2" borderId="2" xfId="1" applyBorder="1"/>
    <xf numFmtId="0" fontId="4" fillId="4" borderId="0" xfId="3" applyAlignment="1">
      <alignment horizontal="center"/>
    </xf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6" fillId="0" borderId="0" xfId="0" applyNumberFormat="1" applyFont="1"/>
    <xf numFmtId="3" fontId="0" fillId="6" borderId="0" xfId="0" applyNumberFormat="1" applyFont="1" applyFill="1" applyAlignment="1">
      <alignment horizontal="center"/>
    </xf>
    <xf numFmtId="3" fontId="0" fillId="0" borderId="0" xfId="0" applyNumberFormat="1"/>
    <xf numFmtId="0" fontId="0" fillId="0" borderId="0" xfId="0" quotePrefix="1" applyFont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3" fontId="0" fillId="0" borderId="5" xfId="0" applyNumberFormat="1" applyFont="1" applyBorder="1"/>
    <xf numFmtId="3" fontId="0" fillId="0" borderId="7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3" fontId="0" fillId="0" borderId="8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11" xfId="0" applyNumberFormat="1" applyFont="1" applyBorder="1" applyAlignment="1">
      <alignment horizontal="center"/>
    </xf>
    <xf numFmtId="3" fontId="0" fillId="0" borderId="12" xfId="0" applyNumberFormat="1" applyFont="1" applyBorder="1" applyAlignment="1">
      <alignment horizontal="center"/>
    </xf>
    <xf numFmtId="3" fontId="0" fillId="0" borderId="13" xfId="0" applyNumberFormat="1" applyFont="1" applyBorder="1" applyAlignment="1">
      <alignment horizontal="center"/>
    </xf>
    <xf numFmtId="3" fontId="5" fillId="0" borderId="7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9" fillId="0" borderId="9" xfId="0" applyNumberFormat="1" applyFont="1" applyBorder="1" applyAlignment="1">
      <alignment horizontal="center"/>
    </xf>
    <xf numFmtId="3" fontId="4" fillId="4" borderId="8" xfId="3" applyNumberFormat="1" applyBorder="1" applyAlignment="1">
      <alignment horizontal="center"/>
    </xf>
    <xf numFmtId="3" fontId="0" fillId="0" borderId="3" xfId="0" applyNumberFormat="1" applyFont="1" applyBorder="1" applyAlignment="1">
      <alignment horizontal="centerContinuous"/>
    </xf>
    <xf numFmtId="3" fontId="0" fillId="0" borderId="5" xfId="0" applyNumberFormat="1" applyFont="1" applyBorder="1" applyAlignment="1">
      <alignment horizontal="centerContinuous"/>
    </xf>
    <xf numFmtId="3" fontId="0" fillId="0" borderId="4" xfId="0" applyNumberFormat="1" applyFont="1" applyBorder="1" applyAlignment="1">
      <alignment horizontal="centerContinuous"/>
    </xf>
    <xf numFmtId="3" fontId="5" fillId="0" borderId="0" xfId="0" applyNumberFormat="1" applyFont="1" applyBorder="1" applyAlignment="1">
      <alignment horizontal="centerContinuous"/>
    </xf>
    <xf numFmtId="3" fontId="0" fillId="0" borderId="8" xfId="0" applyNumberFormat="1" applyFont="1" applyBorder="1" applyAlignment="1">
      <alignment horizontal="centerContinuous"/>
    </xf>
    <xf numFmtId="3" fontId="5" fillId="0" borderId="10" xfId="0" applyNumberFormat="1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3" fontId="9" fillId="0" borderId="13" xfId="0" applyNumberFormat="1" applyFont="1" applyBorder="1" applyAlignment="1">
      <alignment horizontal="center"/>
    </xf>
    <xf numFmtId="3" fontId="4" fillId="4" borderId="12" xfId="3" applyNumberFormat="1" applyBorder="1" applyAlignment="1">
      <alignment horizontal="center"/>
    </xf>
    <xf numFmtId="3" fontId="7" fillId="0" borderId="0" xfId="0" applyNumberFormat="1" applyFont="1"/>
    <xf numFmtId="3" fontId="0" fillId="0" borderId="7" xfId="0" applyNumberFormat="1" applyFont="1" applyBorder="1"/>
    <xf numFmtId="3" fontId="0" fillId="0" borderId="8" xfId="0" applyNumberFormat="1" applyFont="1" applyBorder="1"/>
    <xf numFmtId="3" fontId="0" fillId="6" borderId="0" xfId="0" applyNumberFormat="1" applyFont="1" applyFill="1" applyBorder="1"/>
    <xf numFmtId="3" fontId="0" fillId="6" borderId="8" xfId="0" applyNumberFormat="1" applyFont="1" applyFill="1" applyBorder="1"/>
    <xf numFmtId="3" fontId="0" fillId="0" borderId="0" xfId="0" quotePrefix="1" applyNumberFormat="1" applyFont="1" applyAlignment="1">
      <alignment horizontal="left"/>
    </xf>
    <xf numFmtId="3" fontId="0" fillId="0" borderId="0" xfId="0" quotePrefix="1" applyNumberFormat="1" applyFont="1" applyAlignment="1">
      <alignment horizontal="center"/>
    </xf>
    <xf numFmtId="3" fontId="0" fillId="0" borderId="0" xfId="0" quotePrefix="1" applyNumberFormat="1" applyFont="1"/>
    <xf numFmtId="3" fontId="0" fillId="0" borderId="0" xfId="0" applyNumberFormat="1" applyFont="1" applyBorder="1"/>
    <xf numFmtId="3" fontId="10" fillId="0" borderId="0" xfId="0" quotePrefix="1" applyNumberFormat="1" applyFont="1" applyAlignment="1">
      <alignment horizontal="left"/>
    </xf>
    <xf numFmtId="3" fontId="0" fillId="0" borderId="10" xfId="0" applyNumberFormat="1" applyFont="1" applyBorder="1"/>
    <xf numFmtId="3" fontId="0" fillId="0" borderId="12" xfId="0" applyNumberFormat="1" applyFont="1" applyBorder="1"/>
    <xf numFmtId="3" fontId="0" fillId="0" borderId="11" xfId="0" applyNumberFormat="1" applyFont="1" applyBorder="1"/>
    <xf numFmtId="3" fontId="0" fillId="6" borderId="11" xfId="0" applyNumberFormat="1" applyFont="1" applyFill="1" applyBorder="1"/>
    <xf numFmtId="3" fontId="0" fillId="6" borderId="12" xfId="0" applyNumberFormat="1" applyFont="1" applyFill="1" applyBorder="1"/>
    <xf numFmtId="3" fontId="0" fillId="0" borderId="1" xfId="0" applyNumberFormat="1" applyFont="1" applyBorder="1" applyAlignment="1">
      <alignment horizontal="centerContinuous"/>
    </xf>
    <xf numFmtId="3" fontId="0" fillId="0" borderId="2" xfId="0" applyNumberFormat="1" applyFont="1" applyBorder="1" applyAlignment="1">
      <alignment horizontal="centerContinuous"/>
    </xf>
    <xf numFmtId="3" fontId="0" fillId="0" borderId="14" xfId="0" applyNumberFormat="1" applyFont="1" applyBorder="1"/>
    <xf numFmtId="3" fontId="0" fillId="0" borderId="2" xfId="0" applyNumberFormat="1" applyFont="1" applyBorder="1"/>
    <xf numFmtId="3" fontId="5" fillId="0" borderId="0" xfId="0" applyNumberFormat="1" applyFont="1"/>
    <xf numFmtId="3" fontId="0" fillId="0" borderId="0" xfId="0" applyNumberFormat="1" applyFont="1" applyAlignment="1">
      <alignment horizontal="right"/>
    </xf>
    <xf numFmtId="3" fontId="0" fillId="0" borderId="0" xfId="0" applyNumberFormat="1" applyFont="1" applyAlignment="1">
      <alignment horizontal="left"/>
    </xf>
    <xf numFmtId="3" fontId="3" fillId="3" borderId="0" xfId="2" applyNumberFormat="1" applyAlignment="1">
      <alignment horizontal="center"/>
    </xf>
    <xf numFmtId="3" fontId="8" fillId="0" borderId="0" xfId="0" applyNumberFormat="1" applyFont="1"/>
    <xf numFmtId="3" fontId="10" fillId="0" borderId="0" xfId="0" applyNumberFormat="1" applyFont="1"/>
    <xf numFmtId="3" fontId="9" fillId="0" borderId="0" xfId="0" applyNumberFormat="1" applyFont="1"/>
    <xf numFmtId="3" fontId="1" fillId="5" borderId="0" xfId="4" applyNumberFormat="1" applyAlignment="1">
      <alignment horizontal="center"/>
    </xf>
    <xf numFmtId="164" fontId="1" fillId="5" borderId="0" xfId="4" applyNumberFormat="1" applyAlignment="1">
      <alignment horizontal="center"/>
    </xf>
    <xf numFmtId="3" fontId="2" fillId="2" borderId="0" xfId="1" applyNumberFormat="1" applyAlignment="1">
      <alignment horizontal="center"/>
    </xf>
    <xf numFmtId="3" fontId="2" fillId="2" borderId="11" xfId="1" applyNumberFormat="1" applyBorder="1" applyAlignment="1">
      <alignment horizontal="left"/>
    </xf>
    <xf numFmtId="3" fontId="0" fillId="0" borderId="11" xfId="0" applyNumberFormat="1" applyFont="1" applyBorder="1" applyAlignment="1">
      <alignment horizontal="left"/>
    </xf>
    <xf numFmtId="0" fontId="0" fillId="0" borderId="0" xfId="0" applyFont="1" applyAlignment="1">
      <alignment horizontal="left"/>
    </xf>
    <xf numFmtId="164" fontId="1" fillId="5" borderId="0" xfId="4" applyNumberFormat="1" applyAlignment="1">
      <alignment horizontal="left"/>
    </xf>
    <xf numFmtId="3" fontId="4" fillId="4" borderId="0" xfId="3" applyNumberFormat="1" applyAlignment="1">
      <alignment horizontal="left"/>
    </xf>
    <xf numFmtId="3" fontId="2" fillId="2" borderId="0" xfId="1" applyNumberFormat="1" applyAlignment="1">
      <alignment horizontal="left"/>
    </xf>
    <xf numFmtId="164" fontId="2" fillId="2" borderId="0" xfId="1" applyNumberFormat="1" applyAlignment="1">
      <alignment horizontal="center"/>
    </xf>
  </cellXfs>
  <cellStyles count="5">
    <cellStyle name="40% - Accent1" xfId="4" builtinId="31"/>
    <cellStyle name="Bad" xfId="2" builtinId="27"/>
    <cellStyle name="Good" xfId="1" builtinId="26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00"/>
  <sheetViews>
    <sheetView tabSelected="1" zoomScale="90" zoomScaleNormal="90" workbookViewId="0"/>
  </sheetViews>
  <sheetFormatPr defaultColWidth="9.140625" defaultRowHeight="15" x14ac:dyDescent="0.25"/>
  <cols>
    <col min="1" max="1" width="10.7109375" style="2" customWidth="1"/>
    <col min="2" max="2" width="4.7109375" style="2" customWidth="1"/>
    <col min="3" max="5" width="9.140625" style="2" customWidth="1"/>
    <col min="6" max="6" width="12.7109375" style="2" customWidth="1"/>
    <col min="7" max="7" width="9.140625" style="2" customWidth="1"/>
    <col min="8" max="8" width="12.7109375" style="2" customWidth="1"/>
    <col min="9" max="9" width="9.140625" style="2"/>
    <col min="10" max="10" width="12.7109375" style="2" customWidth="1"/>
    <col min="11" max="11" width="9.140625" style="2" customWidth="1"/>
    <col min="12" max="13" width="4" style="2" customWidth="1"/>
    <col min="14" max="15" width="9.140625" style="2" customWidth="1"/>
    <col min="16" max="16" width="12.7109375" style="2" customWidth="1"/>
    <col min="17" max="17" width="9.140625" style="2" customWidth="1"/>
    <col min="18" max="20" width="12.7109375" style="2" customWidth="1"/>
    <col min="21" max="21" width="9.140625" style="2" customWidth="1"/>
    <col min="22" max="22" width="12.7109375" style="2" customWidth="1"/>
    <col min="23" max="23" width="9.140625" style="2" customWidth="1"/>
    <col min="24" max="27" width="4" style="2" customWidth="1"/>
    <col min="28" max="16384" width="9.140625" style="2"/>
  </cols>
  <sheetData>
    <row r="1" spans="1:29" x14ac:dyDescent="0.25">
      <c r="A1" s="1" t="s">
        <v>0</v>
      </c>
      <c r="C1" t="s">
        <v>1</v>
      </c>
      <c r="D1" s="3"/>
      <c r="E1" s="3"/>
      <c r="N1" s="4" t="s">
        <v>2</v>
      </c>
      <c r="AB1" s="4" t="s">
        <v>2</v>
      </c>
    </row>
    <row r="2" spans="1:29" x14ac:dyDescent="0.25">
      <c r="A2" s="1" t="s">
        <v>3</v>
      </c>
      <c r="C2" s="5" t="s">
        <v>4</v>
      </c>
      <c r="D2" s="6"/>
      <c r="N2" s="4" t="s">
        <v>2</v>
      </c>
      <c r="AB2" s="4" t="s">
        <v>2</v>
      </c>
    </row>
    <row r="3" spans="1:29" x14ac:dyDescent="0.25">
      <c r="A3" s="1" t="s">
        <v>5</v>
      </c>
      <c r="C3" s="2" t="s">
        <v>6</v>
      </c>
      <c r="N3" s="4" t="s">
        <v>2</v>
      </c>
      <c r="O3" s="7" t="s">
        <v>7</v>
      </c>
      <c r="P3" s="2" t="s">
        <v>8</v>
      </c>
      <c r="AB3" s="4" t="s">
        <v>2</v>
      </c>
    </row>
    <row r="4" spans="1:29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 t="s">
        <v>2</v>
      </c>
      <c r="AB4" s="9" t="s">
        <v>2</v>
      </c>
      <c r="AC4" s="12"/>
    </row>
    <row r="5" spans="1:29" ht="15" customHeight="1" x14ac:dyDescent="0.25">
      <c r="A5" s="10" t="s">
        <v>9</v>
      </c>
      <c r="C5" s="8" t="s">
        <v>10</v>
      </c>
      <c r="D5" s="8"/>
      <c r="E5" s="8"/>
      <c r="F5" s="8"/>
      <c r="G5" s="11">
        <v>100</v>
      </c>
      <c r="H5" s="9" t="s">
        <v>11</v>
      </c>
      <c r="I5" s="11">
        <v>200</v>
      </c>
      <c r="J5" s="8"/>
      <c r="K5" s="8"/>
      <c r="L5" s="8"/>
      <c r="M5" s="12"/>
      <c r="N5" s="9" t="s">
        <v>2</v>
      </c>
      <c r="O5" s="8"/>
      <c r="P5" s="13" t="s">
        <v>12</v>
      </c>
      <c r="Q5" s="13" t="s">
        <v>13</v>
      </c>
      <c r="R5" s="13" t="s">
        <v>14</v>
      </c>
      <c r="S5" s="13" t="s">
        <v>15</v>
      </c>
      <c r="T5" s="13" t="s">
        <v>16</v>
      </c>
      <c r="U5" s="13" t="s">
        <v>17</v>
      </c>
      <c r="Y5" s="8"/>
      <c r="Z5" s="8"/>
      <c r="AA5" s="8"/>
      <c r="AB5" s="9" t="s">
        <v>2</v>
      </c>
      <c r="AC5" s="12"/>
    </row>
    <row r="6" spans="1:29" x14ac:dyDescent="0.25">
      <c r="C6" s="8"/>
      <c r="D6" s="8"/>
      <c r="E6" s="8"/>
      <c r="F6" s="8"/>
      <c r="G6" s="8"/>
      <c r="H6" s="8"/>
      <c r="I6" s="8"/>
      <c r="J6" s="8"/>
      <c r="K6" s="8"/>
      <c r="L6" s="8"/>
      <c r="M6" s="12"/>
      <c r="N6" s="9" t="s">
        <v>2</v>
      </c>
      <c r="O6" s="8"/>
      <c r="P6" s="14" t="s">
        <v>18</v>
      </c>
      <c r="Q6" s="15" t="s">
        <v>19</v>
      </c>
      <c r="R6" s="16"/>
      <c r="S6" s="17" t="s">
        <v>20</v>
      </c>
      <c r="T6" s="17" t="s">
        <v>21</v>
      </c>
      <c r="U6" s="18"/>
      <c r="V6" s="8"/>
      <c r="W6" s="8"/>
      <c r="X6" s="8"/>
      <c r="Y6" s="8"/>
      <c r="Z6" s="8"/>
      <c r="AA6" s="8"/>
      <c r="AB6" s="9" t="s">
        <v>2</v>
      </c>
      <c r="AC6" s="12"/>
    </row>
    <row r="7" spans="1:29" ht="15" customHeight="1" x14ac:dyDescent="0.25">
      <c r="C7" s="8"/>
      <c r="D7" s="8"/>
      <c r="E7" s="8"/>
      <c r="F7" s="8"/>
      <c r="G7" s="8"/>
      <c r="H7" s="8"/>
      <c r="I7" s="8"/>
      <c r="J7" s="8"/>
      <c r="K7" s="8"/>
      <c r="L7" s="8"/>
      <c r="M7" s="12"/>
      <c r="N7" s="9" t="s">
        <v>2</v>
      </c>
      <c r="O7" s="8"/>
      <c r="P7" s="19" t="s">
        <v>22</v>
      </c>
      <c r="Q7" s="20" t="s">
        <v>23</v>
      </c>
      <c r="R7" s="21" t="s">
        <v>24</v>
      </c>
      <c r="S7" s="22" t="s">
        <v>18</v>
      </c>
      <c r="T7" s="22" t="s">
        <v>25</v>
      </c>
      <c r="U7" s="21" t="s">
        <v>26</v>
      </c>
      <c r="V7" s="8"/>
      <c r="W7" s="8"/>
      <c r="X7" s="8"/>
      <c r="Y7" s="8"/>
      <c r="Z7" s="8"/>
      <c r="AA7" s="8"/>
      <c r="AB7" s="9" t="s">
        <v>2</v>
      </c>
      <c r="AC7" s="12"/>
    </row>
    <row r="8" spans="1:29" ht="15" customHeight="1" x14ac:dyDescent="0.25">
      <c r="A8" s="10" t="s">
        <v>27</v>
      </c>
      <c r="B8" s="12"/>
      <c r="C8" s="8" t="s">
        <v>28</v>
      </c>
      <c r="D8" s="8"/>
      <c r="E8" s="11">
        <v>50</v>
      </c>
      <c r="F8" s="8"/>
      <c r="G8" s="8"/>
      <c r="H8" s="8"/>
      <c r="I8" s="8"/>
      <c r="J8" s="8"/>
      <c r="K8" s="12"/>
      <c r="L8" s="12"/>
      <c r="M8" s="12"/>
      <c r="N8" s="9" t="s">
        <v>2</v>
      </c>
      <c r="O8" s="8"/>
      <c r="P8" s="23" t="s">
        <v>29</v>
      </c>
      <c r="Q8" s="24" t="s">
        <v>30</v>
      </c>
      <c r="R8" s="25" t="s">
        <v>25</v>
      </c>
      <c r="S8" s="26" t="s">
        <v>22</v>
      </c>
      <c r="T8" s="26" t="s">
        <v>31</v>
      </c>
      <c r="U8" s="25" t="s">
        <v>31</v>
      </c>
      <c r="V8" s="8"/>
      <c r="W8" s="8"/>
      <c r="X8" s="8"/>
      <c r="Y8" s="8"/>
      <c r="Z8" s="8"/>
      <c r="AA8" s="8"/>
      <c r="AB8" s="9" t="s">
        <v>2</v>
      </c>
      <c r="AC8" s="12"/>
    </row>
    <row r="9" spans="1:29" x14ac:dyDescent="0.25">
      <c r="A9" s="12"/>
      <c r="B9" s="12"/>
      <c r="C9" s="8"/>
      <c r="D9" s="8"/>
      <c r="E9" s="8"/>
      <c r="F9" s="8"/>
      <c r="G9" s="8"/>
      <c r="H9" s="8"/>
      <c r="I9" s="8"/>
      <c r="J9" s="8"/>
      <c r="K9" s="12"/>
      <c r="L9" s="12"/>
      <c r="M9" s="12"/>
      <c r="N9" s="9" t="s">
        <v>2</v>
      </c>
      <c r="O9" s="8"/>
      <c r="P9" s="27">
        <f>F13+H13+J13</f>
        <v>18250</v>
      </c>
      <c r="Q9" s="20">
        <f>E11</f>
        <v>50</v>
      </c>
      <c r="R9" s="28">
        <f>G14+I14+I15</f>
        <v>1205</v>
      </c>
      <c r="S9" s="22">
        <f>P9+Q9*R9</f>
        <v>78500</v>
      </c>
      <c r="T9" s="29">
        <f>E13+SUM(G13:G14)+SUM(I13:I15)</f>
        <v>1570</v>
      </c>
      <c r="U9" s="30">
        <f>S9/T9</f>
        <v>50</v>
      </c>
      <c r="V9" s="8" t="str">
        <f>" &lt;==  LAS("&amp;E8&amp;")"</f>
        <v xml:space="preserve"> &lt;==  LAS(50)</v>
      </c>
      <c r="W9" s="8"/>
      <c r="X9" s="8"/>
      <c r="Y9" s="8"/>
      <c r="Z9" s="8"/>
      <c r="AA9" s="8"/>
      <c r="AB9" s="9" t="s">
        <v>2</v>
      </c>
      <c r="AC9" s="12"/>
    </row>
    <row r="10" spans="1:29" x14ac:dyDescent="0.25">
      <c r="A10" s="12"/>
      <c r="B10" s="12"/>
      <c r="C10" s="31" t="s">
        <v>32</v>
      </c>
      <c r="D10" s="32"/>
      <c r="E10" s="33" t="s">
        <v>33</v>
      </c>
      <c r="F10" s="32"/>
      <c r="G10" s="33" t="s">
        <v>33</v>
      </c>
      <c r="H10" s="32"/>
      <c r="I10" s="33" t="s">
        <v>33</v>
      </c>
      <c r="J10" s="32"/>
      <c r="K10" s="12"/>
      <c r="L10" s="12"/>
      <c r="M10" s="12"/>
      <c r="N10" s="9" t="s">
        <v>2</v>
      </c>
      <c r="O10" s="8"/>
      <c r="P10" s="27">
        <f>(H14+J14)-(G14+I14)*E11</f>
        <v>42750</v>
      </c>
      <c r="Q10" s="20">
        <f>G11-E11</f>
        <v>50</v>
      </c>
      <c r="R10" s="28">
        <f>I15</f>
        <v>350</v>
      </c>
      <c r="S10" s="22">
        <f>P10+Q10*R10</f>
        <v>60250</v>
      </c>
      <c r="T10" s="29">
        <f>G14+I14+I15</f>
        <v>1205</v>
      </c>
      <c r="U10" s="30">
        <f>S10/T10</f>
        <v>50</v>
      </c>
      <c r="V10" s="8" t="str">
        <f>" &lt;==  LAS("&amp;E8&amp;", "&amp;G5&amp;")"</f>
        <v xml:space="preserve"> &lt;==  LAS(50, 100)</v>
      </c>
      <c r="W10" s="8"/>
      <c r="X10" s="8"/>
      <c r="Y10" s="8"/>
      <c r="Z10" s="8"/>
      <c r="AA10" s="8"/>
      <c r="AB10" s="9" t="s">
        <v>2</v>
      </c>
      <c r="AC10" s="12"/>
    </row>
    <row r="11" spans="1:29" x14ac:dyDescent="0.25">
      <c r="A11" s="12"/>
      <c r="B11" s="12"/>
      <c r="C11" s="19" t="s">
        <v>34</v>
      </c>
      <c r="D11" s="21" t="s">
        <v>35</v>
      </c>
      <c r="E11" s="34">
        <f>E8</f>
        <v>50</v>
      </c>
      <c r="F11" s="35"/>
      <c r="G11" s="34">
        <f>G5</f>
        <v>100</v>
      </c>
      <c r="H11" s="35"/>
      <c r="I11" s="34">
        <f>I5</f>
        <v>200</v>
      </c>
      <c r="J11" s="35"/>
      <c r="K11" s="12"/>
      <c r="L11" s="12"/>
      <c r="M11" s="12"/>
      <c r="N11" s="9" t="s">
        <v>2</v>
      </c>
      <c r="O11" s="8"/>
      <c r="P11" s="36">
        <f>J15-I15*G11</f>
        <v>35000</v>
      </c>
      <c r="Q11" s="24">
        <f>I11-G11</f>
        <v>100</v>
      </c>
      <c r="R11" s="37">
        <v>0</v>
      </c>
      <c r="S11" s="26">
        <f>P11+Q11*R11</f>
        <v>35000</v>
      </c>
      <c r="T11" s="38">
        <f>I15</f>
        <v>350</v>
      </c>
      <c r="U11" s="39">
        <f>S11/T11</f>
        <v>100</v>
      </c>
      <c r="V11" s="8" t="str">
        <f>" &lt;==  LAS("&amp;G5&amp;", "&amp;I5&amp;")"</f>
        <v xml:space="preserve"> &lt;==  LAS(100, 200)</v>
      </c>
      <c r="W11" s="8"/>
      <c r="X11" s="8"/>
      <c r="Y11" s="8"/>
      <c r="Z11" s="8"/>
      <c r="AA11" s="8"/>
      <c r="AB11" s="9" t="s">
        <v>2</v>
      </c>
      <c r="AC11" s="12"/>
    </row>
    <row r="12" spans="1:29" x14ac:dyDescent="0.25">
      <c r="A12" s="10"/>
      <c r="B12" s="12"/>
      <c r="C12" s="23" t="s">
        <v>36</v>
      </c>
      <c r="D12" s="25" t="s">
        <v>36</v>
      </c>
      <c r="E12" s="24" t="s">
        <v>37</v>
      </c>
      <c r="F12" s="25" t="s">
        <v>18</v>
      </c>
      <c r="G12" s="24" t="s">
        <v>37</v>
      </c>
      <c r="H12" s="25" t="s">
        <v>18</v>
      </c>
      <c r="I12" s="24" t="s">
        <v>37</v>
      </c>
      <c r="J12" s="25" t="s">
        <v>18</v>
      </c>
      <c r="K12" s="12"/>
      <c r="L12" s="12"/>
      <c r="M12" s="12"/>
      <c r="N12" s="9" t="s">
        <v>2</v>
      </c>
      <c r="O12" s="8"/>
      <c r="P12" s="8"/>
      <c r="Q12" s="8"/>
      <c r="R12" s="8"/>
      <c r="S12" s="8"/>
      <c r="T12" s="8"/>
      <c r="U12" s="40"/>
      <c r="V12" s="8"/>
      <c r="W12" s="8"/>
      <c r="X12" s="8"/>
      <c r="Y12" s="8"/>
      <c r="Z12" s="8"/>
      <c r="AA12" s="8"/>
      <c r="AB12" s="9" t="s">
        <v>2</v>
      </c>
      <c r="AC12" s="12"/>
    </row>
    <row r="13" spans="1:29" x14ac:dyDescent="0.25">
      <c r="A13" s="12"/>
      <c r="B13" s="12"/>
      <c r="C13" s="41">
        <v>0</v>
      </c>
      <c r="D13" s="42">
        <f>E8</f>
        <v>50</v>
      </c>
      <c r="E13" s="43">
        <v>145</v>
      </c>
      <c r="F13" s="44">
        <f>145*50</f>
        <v>7250</v>
      </c>
      <c r="G13" s="43">
        <f>0.4*550</f>
        <v>220</v>
      </c>
      <c r="H13" s="44">
        <f>G13*50</f>
        <v>11000</v>
      </c>
      <c r="I13" s="43">
        <v>0</v>
      </c>
      <c r="J13" s="44">
        <v>0</v>
      </c>
      <c r="K13" s="12"/>
      <c r="L13" s="12"/>
      <c r="M13" s="12"/>
      <c r="N13" s="9" t="s">
        <v>2</v>
      </c>
      <c r="O13" s="45" t="s">
        <v>38</v>
      </c>
      <c r="P13" s="45"/>
      <c r="Q13" s="8"/>
      <c r="R13" s="46" t="s">
        <v>13</v>
      </c>
      <c r="S13" s="47" t="s">
        <v>39</v>
      </c>
      <c r="U13" s="8"/>
      <c r="V13" s="8"/>
      <c r="W13" s="8"/>
      <c r="X13" s="8"/>
      <c r="Y13" s="8"/>
      <c r="Z13" s="8"/>
      <c r="AA13" s="8"/>
      <c r="AB13" s="9" t="s">
        <v>2</v>
      </c>
      <c r="AC13" s="12"/>
    </row>
    <row r="14" spans="1:29" x14ac:dyDescent="0.25">
      <c r="A14" s="12"/>
      <c r="B14" s="12"/>
      <c r="C14" s="41">
        <f>D13</f>
        <v>50</v>
      </c>
      <c r="D14" s="42">
        <f>G5</f>
        <v>100</v>
      </c>
      <c r="E14" s="48"/>
      <c r="F14" s="42"/>
      <c r="G14" s="43">
        <f>0.6*550</f>
        <v>330</v>
      </c>
      <c r="H14" s="44">
        <f>G14*100</f>
        <v>33000</v>
      </c>
      <c r="I14" s="43">
        <f>0.6*875</f>
        <v>525</v>
      </c>
      <c r="J14" s="44">
        <f>I14*100</f>
        <v>52500</v>
      </c>
      <c r="K14" s="12"/>
      <c r="L14" s="12"/>
      <c r="M14" s="12"/>
      <c r="N14" s="9" t="s">
        <v>2</v>
      </c>
      <c r="O14" s="49" t="s">
        <v>40</v>
      </c>
      <c r="P14" s="46"/>
      <c r="Q14" s="8"/>
      <c r="R14" s="46" t="s">
        <v>15</v>
      </c>
      <c r="S14" s="47" t="s">
        <v>41</v>
      </c>
      <c r="U14" s="8"/>
      <c r="V14" s="8"/>
      <c r="W14" s="8"/>
      <c r="X14" s="8"/>
      <c r="Y14" s="8"/>
      <c r="Z14" s="8"/>
      <c r="AA14" s="8"/>
      <c r="AB14" s="9" t="s">
        <v>2</v>
      </c>
      <c r="AC14" s="12"/>
    </row>
    <row r="15" spans="1:29" x14ac:dyDescent="0.25">
      <c r="C15" s="50">
        <f>D14</f>
        <v>100</v>
      </c>
      <c r="D15" s="51">
        <f>I5</f>
        <v>200</v>
      </c>
      <c r="E15" s="52"/>
      <c r="F15" s="51"/>
      <c r="G15" s="52"/>
      <c r="H15" s="51"/>
      <c r="I15" s="53">
        <f>0.4*875</f>
        <v>350</v>
      </c>
      <c r="J15" s="54">
        <f>I15*200</f>
        <v>70000</v>
      </c>
      <c r="K15" s="8"/>
      <c r="L15" s="8"/>
      <c r="M15" s="12"/>
      <c r="N15" s="9" t="s">
        <v>2</v>
      </c>
      <c r="O15" s="8"/>
      <c r="P15" s="46"/>
      <c r="Q15" s="8"/>
      <c r="R15" s="46" t="s">
        <v>17</v>
      </c>
      <c r="S15" s="47" t="s">
        <v>42</v>
      </c>
      <c r="U15" s="8"/>
      <c r="V15" s="8"/>
      <c r="W15" s="8"/>
      <c r="X15" s="8"/>
      <c r="Y15" s="8"/>
      <c r="Z15" s="8"/>
      <c r="AA15" s="8"/>
      <c r="AB15" s="9" t="s">
        <v>2</v>
      </c>
      <c r="AC15" s="12"/>
    </row>
    <row r="16" spans="1:29" x14ac:dyDescent="0.25">
      <c r="C16" s="55" t="s">
        <v>43</v>
      </c>
      <c r="D16" s="56"/>
      <c r="E16" s="57">
        <f t="shared" ref="E16:J16" si="0">SUM(E13:E15)</f>
        <v>145</v>
      </c>
      <c r="F16" s="58">
        <f t="shared" si="0"/>
        <v>7250</v>
      </c>
      <c r="G16" s="57">
        <f t="shared" si="0"/>
        <v>550</v>
      </c>
      <c r="H16" s="58">
        <f t="shared" si="0"/>
        <v>44000</v>
      </c>
      <c r="I16" s="57">
        <f t="shared" si="0"/>
        <v>875</v>
      </c>
      <c r="J16" s="58">
        <f t="shared" si="0"/>
        <v>122500</v>
      </c>
      <c r="K16" s="8"/>
      <c r="L16" s="8"/>
      <c r="M16" s="12"/>
      <c r="N16" s="9" t="s">
        <v>2</v>
      </c>
      <c r="O16" s="8"/>
      <c r="P16" s="46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9" t="s">
        <v>2</v>
      </c>
      <c r="AC16" s="12"/>
    </row>
    <row r="17" spans="3:29" x14ac:dyDescent="0.25">
      <c r="C17" s="8"/>
      <c r="D17" s="8"/>
      <c r="E17" s="8"/>
      <c r="F17" s="8"/>
      <c r="G17" s="8"/>
      <c r="H17" s="8"/>
      <c r="I17" s="8"/>
      <c r="J17" s="8"/>
      <c r="K17" s="8"/>
      <c r="L17" s="8"/>
      <c r="M17" s="12"/>
      <c r="N17" s="9" t="s">
        <v>2</v>
      </c>
      <c r="O17" s="46" t="s">
        <v>12</v>
      </c>
      <c r="P17" s="59">
        <f>R17+T17+V17</f>
        <v>18250</v>
      </c>
      <c r="Q17" s="9" t="s">
        <v>44</v>
      </c>
      <c r="R17" s="60">
        <f>F13</f>
        <v>7250</v>
      </c>
      <c r="S17" s="9" t="s">
        <v>45</v>
      </c>
      <c r="T17" s="60">
        <f>H13</f>
        <v>11000</v>
      </c>
      <c r="U17" s="9" t="s">
        <v>45</v>
      </c>
      <c r="V17" s="61">
        <f>J13</f>
        <v>0</v>
      </c>
      <c r="W17" s="8"/>
      <c r="X17" s="8"/>
      <c r="Y17" s="8"/>
      <c r="Z17" s="8"/>
      <c r="AA17" s="8"/>
      <c r="AB17" s="9" t="s">
        <v>2</v>
      </c>
      <c r="AC17" s="12"/>
    </row>
    <row r="18" spans="3:29" x14ac:dyDescent="0.25">
      <c r="C18" s="8"/>
      <c r="D18" s="8"/>
      <c r="E18" s="8"/>
      <c r="F18" s="8"/>
      <c r="G18" s="8"/>
      <c r="H18" s="8"/>
      <c r="I18" s="8"/>
      <c r="J18" s="8"/>
      <c r="K18" s="8"/>
      <c r="L18" s="8"/>
      <c r="M18" s="12"/>
      <c r="N18" s="9" t="s">
        <v>2</v>
      </c>
      <c r="O18" s="46" t="s">
        <v>12</v>
      </c>
      <c r="P18" s="59">
        <f>P10</f>
        <v>42750</v>
      </c>
      <c r="Q18" s="9" t="s">
        <v>44</v>
      </c>
      <c r="R18" s="8">
        <f>H14</f>
        <v>33000</v>
      </c>
      <c r="S18" s="9" t="s">
        <v>45</v>
      </c>
      <c r="T18" s="8">
        <f>J14</f>
        <v>52500</v>
      </c>
      <c r="U18" s="62" t="s">
        <v>46</v>
      </c>
      <c r="V18" s="8" t="str">
        <f>"("&amp;G14&amp;" + "&amp;I14&amp;") * "&amp;E11</f>
        <v>(330 + 525) * 50</v>
      </c>
      <c r="W18" s="8"/>
      <c r="X18" s="8"/>
      <c r="Y18" s="8"/>
      <c r="Z18" s="8"/>
      <c r="AA18" s="8"/>
      <c r="AB18" s="9" t="s">
        <v>2</v>
      </c>
      <c r="AC18" s="12"/>
    </row>
    <row r="19" spans="3:29" ht="15" customHeight="1" x14ac:dyDescent="0.25">
      <c r="C19" s="8"/>
      <c r="D19" s="8"/>
      <c r="E19" s="8"/>
      <c r="F19" s="8"/>
      <c r="G19" s="8"/>
      <c r="H19" s="8"/>
      <c r="I19" s="8"/>
      <c r="J19" s="8"/>
      <c r="K19" s="8"/>
      <c r="L19" s="8"/>
      <c r="M19" s="12"/>
      <c r="N19" s="9" t="s">
        <v>2</v>
      </c>
      <c r="O19" s="46" t="s">
        <v>12</v>
      </c>
      <c r="P19" s="59">
        <f>P11</f>
        <v>35000</v>
      </c>
      <c r="Q19" s="9" t="s">
        <v>44</v>
      </c>
      <c r="R19" s="8">
        <f>J15</f>
        <v>70000</v>
      </c>
      <c r="S19" s="62" t="s">
        <v>46</v>
      </c>
      <c r="T19" s="8" t="str">
        <f>I15&amp;" * "&amp;G11</f>
        <v>350 * 100</v>
      </c>
      <c r="W19" s="8"/>
      <c r="X19" s="8"/>
      <c r="Y19" s="8"/>
      <c r="Z19" s="8"/>
      <c r="AA19" s="8"/>
      <c r="AB19" s="9" t="s">
        <v>2</v>
      </c>
      <c r="AC19" s="12"/>
    </row>
    <row r="20" spans="3:29" x14ac:dyDescent="0.25">
      <c r="C20" s="8"/>
      <c r="D20" s="8"/>
      <c r="E20" s="8"/>
      <c r="F20" s="8"/>
      <c r="G20" s="8"/>
      <c r="H20" s="8"/>
      <c r="I20" s="8"/>
      <c r="J20" s="8"/>
      <c r="K20" s="8"/>
      <c r="L20" s="8"/>
      <c r="M20" s="12"/>
      <c r="N20" s="9" t="s">
        <v>2</v>
      </c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9" t="s">
        <v>2</v>
      </c>
      <c r="AC20" s="12"/>
    </row>
    <row r="21" spans="3:29" ht="15" customHeight="1" x14ac:dyDescent="0.25">
      <c r="C21" s="8"/>
      <c r="D21" s="8"/>
      <c r="E21" s="8"/>
      <c r="F21" s="8"/>
      <c r="G21" s="8"/>
      <c r="H21" s="8"/>
      <c r="I21" s="8"/>
      <c r="J21" s="8"/>
      <c r="K21" s="8"/>
      <c r="L21" s="8"/>
      <c r="M21" s="12"/>
      <c r="N21" s="9" t="s">
        <v>2</v>
      </c>
      <c r="O21" s="46" t="s">
        <v>14</v>
      </c>
      <c r="P21" s="63">
        <f>R9</f>
        <v>1205</v>
      </c>
      <c r="Q21" s="9" t="s">
        <v>44</v>
      </c>
      <c r="R21" s="8" t="str">
        <f>G14&amp;" + "&amp;I14&amp;" + "&amp;I15</f>
        <v>330 + 525 + 350</v>
      </c>
      <c r="S21" s="9"/>
      <c r="T21" s="8"/>
      <c r="U21" s="9"/>
      <c r="V21" s="8"/>
      <c r="W21" s="8"/>
      <c r="X21" s="8"/>
      <c r="Y21" s="8"/>
      <c r="Z21" s="8"/>
      <c r="AA21" s="8"/>
      <c r="AB21" s="9" t="s">
        <v>2</v>
      </c>
      <c r="AC21" s="12"/>
    </row>
    <row r="22" spans="3:29" ht="15" customHeight="1" x14ac:dyDescent="0.25">
      <c r="C22" s="8"/>
      <c r="D22" s="8"/>
      <c r="E22" s="8"/>
      <c r="F22" s="8"/>
      <c r="G22" s="8"/>
      <c r="H22" s="8"/>
      <c r="I22" s="8"/>
      <c r="J22" s="8"/>
      <c r="K22" s="8"/>
      <c r="L22" s="8"/>
      <c r="M22" s="12"/>
      <c r="N22" s="9" t="s">
        <v>2</v>
      </c>
      <c r="O22" s="46" t="s">
        <v>14</v>
      </c>
      <c r="P22" s="63">
        <f>R10</f>
        <v>350</v>
      </c>
      <c r="Q22" s="9" t="s">
        <v>44</v>
      </c>
      <c r="R22" s="61">
        <f>I15</f>
        <v>350</v>
      </c>
      <c r="S22" s="8"/>
      <c r="T22" s="8"/>
      <c r="U22" s="8"/>
      <c r="V22" s="8"/>
      <c r="W22" s="8"/>
      <c r="X22" s="8"/>
      <c r="Y22" s="8"/>
      <c r="Z22" s="8"/>
      <c r="AA22" s="8"/>
      <c r="AB22" s="9" t="s">
        <v>2</v>
      </c>
      <c r="AC22" s="12"/>
    </row>
    <row r="23" spans="3:29" ht="15" customHeight="1" x14ac:dyDescent="0.25">
      <c r="C23" s="8"/>
      <c r="D23" s="8"/>
      <c r="E23" s="8"/>
      <c r="F23" s="8"/>
      <c r="G23" s="8"/>
      <c r="H23" s="8"/>
      <c r="I23" s="8"/>
      <c r="J23" s="8"/>
      <c r="K23" s="8"/>
      <c r="L23" s="8"/>
      <c r="M23" s="12"/>
      <c r="N23" s="9" t="s">
        <v>2</v>
      </c>
      <c r="O23" s="46" t="s">
        <v>14</v>
      </c>
      <c r="P23" s="63">
        <f>R11</f>
        <v>0</v>
      </c>
      <c r="Q23" s="9" t="s">
        <v>44</v>
      </c>
      <c r="R23" s="64" t="s">
        <v>47</v>
      </c>
      <c r="S23" s="8"/>
      <c r="T23" s="8"/>
      <c r="U23" s="8"/>
      <c r="V23" s="8"/>
      <c r="W23" s="8"/>
      <c r="X23" s="8"/>
      <c r="Y23" s="8"/>
      <c r="Z23" s="8"/>
      <c r="AA23" s="8"/>
      <c r="AB23" s="9" t="s">
        <v>2</v>
      </c>
      <c r="AC23" s="12"/>
    </row>
    <row r="24" spans="3:29" ht="15" customHeight="1" x14ac:dyDescent="0.25">
      <c r="C24" s="8"/>
      <c r="D24" s="8"/>
      <c r="E24" s="8"/>
      <c r="F24" s="8"/>
      <c r="G24" s="8"/>
      <c r="H24" s="8"/>
      <c r="I24" s="8"/>
      <c r="J24" s="8"/>
      <c r="K24" s="8"/>
      <c r="L24" s="8"/>
      <c r="M24" s="12"/>
      <c r="N24" s="9" t="s">
        <v>2</v>
      </c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9" t="s">
        <v>2</v>
      </c>
      <c r="AC24" s="12"/>
    </row>
    <row r="25" spans="3:29" ht="15" customHeight="1" x14ac:dyDescent="0.25">
      <c r="C25" s="8"/>
      <c r="D25" s="8"/>
      <c r="E25" s="8"/>
      <c r="F25" s="8"/>
      <c r="G25" s="8"/>
      <c r="H25" s="8"/>
      <c r="I25" s="8"/>
      <c r="J25" s="8"/>
      <c r="K25" s="8"/>
      <c r="L25" s="8"/>
      <c r="M25" s="12"/>
      <c r="N25" s="9" t="s">
        <v>2</v>
      </c>
      <c r="O25" s="46" t="s">
        <v>16</v>
      </c>
      <c r="P25" s="65">
        <f>T9</f>
        <v>1570</v>
      </c>
      <c r="Q25" s="9" t="s">
        <v>44</v>
      </c>
      <c r="R25" s="8" t="str">
        <f>E13&amp;" + "&amp;G16&amp;" + "&amp;I16</f>
        <v>145 + 550 + 875</v>
      </c>
      <c r="S25" s="8"/>
      <c r="T25" s="8"/>
      <c r="U25" s="8"/>
      <c r="V25" s="8"/>
      <c r="W25" s="8"/>
      <c r="X25" s="8"/>
      <c r="Y25" s="8"/>
      <c r="Z25" s="8"/>
      <c r="AA25" s="8"/>
      <c r="AB25" s="9" t="s">
        <v>2</v>
      </c>
      <c r="AC25" s="12"/>
    </row>
    <row r="26" spans="3:29" ht="15" customHeight="1" x14ac:dyDescent="0.25">
      <c r="C26" s="8"/>
      <c r="D26" s="8"/>
      <c r="E26" s="8"/>
      <c r="F26" s="8"/>
      <c r="G26" s="8"/>
      <c r="H26" s="8"/>
      <c r="I26" s="8"/>
      <c r="J26" s="8"/>
      <c r="K26" s="8"/>
      <c r="L26" s="8"/>
      <c r="M26" s="12"/>
      <c r="N26" s="9" t="s">
        <v>2</v>
      </c>
      <c r="O26" s="46" t="s">
        <v>16</v>
      </c>
      <c r="P26" s="65">
        <f>T10</f>
        <v>1205</v>
      </c>
      <c r="Q26" s="9" t="s">
        <v>44</v>
      </c>
      <c r="R26" s="8" t="str">
        <f>G14&amp;" + "&amp;I14&amp;" + "&amp;I15</f>
        <v>330 + 525 + 350</v>
      </c>
      <c r="S26" s="8"/>
      <c r="T26" s="8"/>
      <c r="U26" s="8"/>
      <c r="V26" s="8"/>
      <c r="W26" s="8"/>
      <c r="X26" s="8"/>
      <c r="Y26" s="8"/>
      <c r="Z26" s="8"/>
      <c r="AA26" s="8"/>
      <c r="AB26" s="9" t="s">
        <v>2</v>
      </c>
      <c r="AC26" s="8"/>
    </row>
    <row r="27" spans="3:29" ht="15" customHeight="1" x14ac:dyDescent="0.25">
      <c r="C27" s="8"/>
      <c r="D27" s="8"/>
      <c r="E27" s="8"/>
      <c r="F27" s="8"/>
      <c r="G27" s="8"/>
      <c r="H27" s="8"/>
      <c r="I27" s="8"/>
      <c r="J27" s="8"/>
      <c r="K27" s="8"/>
      <c r="L27" s="8"/>
      <c r="M27" s="12"/>
      <c r="N27" s="9" t="s">
        <v>2</v>
      </c>
      <c r="O27" s="46" t="s">
        <v>16</v>
      </c>
      <c r="P27" s="65">
        <f>T11</f>
        <v>350</v>
      </c>
      <c r="Q27" s="9" t="s">
        <v>44</v>
      </c>
      <c r="R27" s="61">
        <f>I15</f>
        <v>350</v>
      </c>
      <c r="S27" s="8"/>
      <c r="T27" s="8"/>
      <c r="U27" s="8"/>
      <c r="V27" s="8"/>
      <c r="W27" s="8"/>
      <c r="X27" s="8"/>
      <c r="Y27" s="8"/>
      <c r="Z27" s="8"/>
      <c r="AA27" s="8"/>
      <c r="AB27" s="9" t="s">
        <v>2</v>
      </c>
      <c r="AC27" s="8"/>
    </row>
    <row r="28" spans="3:29" ht="15" customHeight="1" x14ac:dyDescent="0.25">
      <c r="C28" s="8"/>
      <c r="D28" s="8"/>
      <c r="E28" s="8"/>
      <c r="F28" s="8"/>
      <c r="G28" s="8"/>
      <c r="H28" s="8"/>
      <c r="I28" s="8"/>
      <c r="J28" s="8"/>
      <c r="K28" s="8"/>
      <c r="L28" s="8"/>
      <c r="M28" s="12"/>
      <c r="N28" s="9" t="s">
        <v>2</v>
      </c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9" t="s">
        <v>2</v>
      </c>
      <c r="AC28" s="8"/>
    </row>
    <row r="29" spans="3:29" x14ac:dyDescent="0.25">
      <c r="C29" s="8"/>
      <c r="D29" s="8"/>
      <c r="E29" s="8"/>
      <c r="F29" s="8"/>
      <c r="G29" s="8"/>
      <c r="H29" s="8"/>
      <c r="I29" s="8"/>
      <c r="J29" s="8"/>
      <c r="K29" s="8"/>
      <c r="L29" s="8"/>
      <c r="M29" s="12"/>
      <c r="N29" s="9" t="s">
        <v>2</v>
      </c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9" t="s">
        <v>2</v>
      </c>
      <c r="AC29" s="8"/>
    </row>
    <row r="30" spans="3:29" x14ac:dyDescent="0.25">
      <c r="C30" s="8"/>
      <c r="D30" s="8"/>
      <c r="E30" s="8"/>
      <c r="F30" s="8"/>
      <c r="G30" s="8"/>
      <c r="H30" s="8"/>
      <c r="I30" s="8"/>
      <c r="J30" s="8"/>
      <c r="K30" s="8"/>
      <c r="L30" s="8"/>
      <c r="M30" s="12"/>
      <c r="N30" s="9" t="s">
        <v>2</v>
      </c>
      <c r="O30" s="66" t="s">
        <v>48</v>
      </c>
      <c r="P30" s="8" t="s">
        <v>49</v>
      </c>
      <c r="Q30" s="8"/>
      <c r="R30" s="8"/>
      <c r="S30" s="8"/>
      <c r="T30" s="9">
        <f>E8</f>
        <v>50</v>
      </c>
      <c r="U30" s="9" t="s">
        <v>11</v>
      </c>
      <c r="V30" s="9">
        <f>G5</f>
        <v>100</v>
      </c>
      <c r="W30" s="8"/>
      <c r="X30" s="8"/>
      <c r="Y30" s="8"/>
      <c r="Z30" s="8"/>
      <c r="AA30" s="8"/>
      <c r="AB30" s="9" t="s">
        <v>2</v>
      </c>
      <c r="AC30" s="8"/>
    </row>
    <row r="31" spans="3:29" x14ac:dyDescent="0.25">
      <c r="C31" s="8"/>
      <c r="D31" s="8"/>
      <c r="E31" s="8"/>
      <c r="F31" s="8"/>
      <c r="G31" s="8"/>
      <c r="H31" s="8"/>
      <c r="I31" s="8"/>
      <c r="J31" s="8"/>
      <c r="K31" s="8"/>
      <c r="L31" s="8"/>
      <c r="M31" s="12"/>
      <c r="N31" s="9" t="s">
        <v>2</v>
      </c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9" t="s">
        <v>2</v>
      </c>
      <c r="AC31" s="8"/>
    </row>
    <row r="32" spans="3:29" x14ac:dyDescent="0.25">
      <c r="C32" s="8"/>
      <c r="D32" s="8"/>
      <c r="E32" s="8"/>
      <c r="F32" s="8"/>
      <c r="G32" s="8"/>
      <c r="H32" s="8"/>
      <c r="I32" s="8"/>
      <c r="J32" s="8"/>
      <c r="K32" s="8"/>
      <c r="L32" s="8"/>
      <c r="M32" s="12"/>
      <c r="N32" s="9" t="s">
        <v>2</v>
      </c>
      <c r="O32" s="8"/>
      <c r="P32" s="9" t="s">
        <v>50</v>
      </c>
      <c r="Q32" s="9" t="s">
        <v>51</v>
      </c>
      <c r="R32" s="8"/>
      <c r="S32" s="8"/>
      <c r="T32" s="8"/>
      <c r="U32" s="8"/>
      <c r="V32" s="8"/>
      <c r="W32" s="8"/>
      <c r="X32" s="8"/>
      <c r="Y32" s="8"/>
      <c r="Z32" s="8"/>
      <c r="AA32" s="8"/>
      <c r="AB32" s="9" t="s">
        <v>2</v>
      </c>
      <c r="AC32" s="8"/>
    </row>
    <row r="33" spans="1:29" x14ac:dyDescent="0.25">
      <c r="C33" s="8"/>
      <c r="D33" s="8"/>
      <c r="E33" s="8"/>
      <c r="F33" s="8"/>
      <c r="G33" s="8"/>
      <c r="H33" s="8"/>
      <c r="I33" s="8"/>
      <c r="J33" s="8"/>
      <c r="K33" s="8"/>
      <c r="L33" s="8"/>
      <c r="M33" s="12"/>
      <c r="N33" s="9" t="s">
        <v>2</v>
      </c>
      <c r="O33" s="8"/>
      <c r="P33" s="9">
        <f>T30</f>
        <v>50</v>
      </c>
      <c r="Q33" s="67">
        <f>(G14+I14+I15)/(G16+I16)</f>
        <v>0.84561403508771926</v>
      </c>
      <c r="R33" s="9" t="s">
        <v>44</v>
      </c>
      <c r="S33" s="8" t="str">
        <f>"("&amp;G14&amp;" + "&amp;I14&amp;" + "&amp;I15&amp;")"</f>
        <v>(330 + 525 + 350)</v>
      </c>
      <c r="T33" s="8"/>
      <c r="U33" s="45" t="s">
        <v>52</v>
      </c>
      <c r="V33" s="8" t="str">
        <f>"("&amp;G16&amp;" + "&amp;I16&amp;")"</f>
        <v>(550 + 875)</v>
      </c>
      <c r="W33" s="8"/>
      <c r="X33" s="8"/>
      <c r="Y33" s="8"/>
      <c r="Z33" s="8"/>
      <c r="AA33" s="8"/>
      <c r="AB33" s="9" t="s">
        <v>2</v>
      </c>
      <c r="AC33" s="8"/>
    </row>
    <row r="34" spans="1:29" x14ac:dyDescent="0.25">
      <c r="C34" s="8"/>
      <c r="D34" s="8"/>
      <c r="E34" s="8"/>
      <c r="F34" s="8"/>
      <c r="G34" s="8"/>
      <c r="H34" s="8"/>
      <c r="I34" s="8"/>
      <c r="J34" s="8"/>
      <c r="K34" s="8"/>
      <c r="L34" s="8"/>
      <c r="M34" s="12"/>
      <c r="N34" s="9" t="s">
        <v>2</v>
      </c>
      <c r="O34" s="8"/>
      <c r="P34" s="9">
        <f>V30</f>
        <v>100</v>
      </c>
      <c r="Q34" s="67">
        <f>I15/I16</f>
        <v>0.4</v>
      </c>
      <c r="R34" s="9" t="s">
        <v>44</v>
      </c>
      <c r="S34" s="61">
        <f>I15</f>
        <v>350</v>
      </c>
      <c r="T34" s="8"/>
      <c r="U34" s="45" t="s">
        <v>52</v>
      </c>
      <c r="V34" s="61">
        <f>I16</f>
        <v>875</v>
      </c>
      <c r="W34" s="8"/>
      <c r="X34" s="8"/>
      <c r="Y34" s="8"/>
      <c r="Z34" s="8"/>
      <c r="AA34" s="8"/>
      <c r="AB34" s="9" t="s">
        <v>2</v>
      </c>
      <c r="AC34" s="8"/>
    </row>
    <row r="35" spans="1:29" x14ac:dyDescent="0.25">
      <c r="C35" s="8"/>
      <c r="D35" s="8"/>
      <c r="E35" s="8"/>
      <c r="F35" s="8"/>
      <c r="G35" s="8"/>
      <c r="H35" s="8"/>
      <c r="I35" s="8"/>
      <c r="J35" s="8"/>
      <c r="K35" s="8"/>
      <c r="L35" s="8"/>
      <c r="M35" s="12"/>
      <c r="N35" s="9" t="s">
        <v>2</v>
      </c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9" t="s">
        <v>2</v>
      </c>
      <c r="AC35" s="8"/>
    </row>
    <row r="36" spans="1:29" x14ac:dyDescent="0.25">
      <c r="C36" s="8"/>
      <c r="D36" s="8"/>
      <c r="E36" s="8"/>
      <c r="F36" s="8"/>
      <c r="G36" s="8"/>
      <c r="H36" s="8"/>
      <c r="I36" s="8"/>
      <c r="J36" s="8"/>
      <c r="K36" s="8"/>
      <c r="L36" s="8"/>
      <c r="M36" s="12"/>
      <c r="N36" s="9" t="s">
        <v>2</v>
      </c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9" t="s">
        <v>2</v>
      </c>
      <c r="AC36" s="8"/>
    </row>
    <row r="37" spans="1:29" x14ac:dyDescent="0.25">
      <c r="C37" s="8"/>
      <c r="D37" s="8"/>
      <c r="E37" s="8"/>
      <c r="F37" s="8"/>
      <c r="G37" s="8"/>
      <c r="H37" s="8"/>
      <c r="I37" s="8"/>
      <c r="J37" s="8"/>
      <c r="K37" s="8"/>
      <c r="L37" s="8"/>
      <c r="M37" s="12"/>
      <c r="N37" s="9" t="s">
        <v>2</v>
      </c>
      <c r="O37" s="9" t="s">
        <v>53</v>
      </c>
      <c r="P37" s="8" t="str">
        <f>"To calculate Pr(X &gt; "&amp;T30&amp;"), we use only policies that could potentially have a claim of at least "&amp;T30&amp;"."</f>
        <v>To calculate Pr(X &gt; 50), we use only policies that could potentially have a claim of at least 50.</v>
      </c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9" t="s">
        <v>2</v>
      </c>
      <c r="AC37" s="8"/>
    </row>
    <row r="38" spans="1:29" x14ac:dyDescent="0.25">
      <c r="C38" s="8"/>
      <c r="D38" s="8"/>
      <c r="E38" s="8"/>
      <c r="F38" s="8"/>
      <c r="G38" s="8"/>
      <c r="H38" s="8"/>
      <c r="I38" s="8"/>
      <c r="J38" s="8"/>
      <c r="K38" s="8"/>
      <c r="L38" s="8"/>
      <c r="M38" s="12"/>
      <c r="N38" s="9" t="s">
        <v>2</v>
      </c>
      <c r="O38" s="8"/>
      <c r="P38" s="8" t="str">
        <f>"We cannot use data for policies with limits less than "&amp;T30&amp;"."</f>
        <v>We cannot use data for policies with limits less than 50.</v>
      </c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9" t="s">
        <v>2</v>
      </c>
      <c r="AC38" s="8"/>
    </row>
    <row r="39" spans="1:29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9" t="s">
        <v>2</v>
      </c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9" t="s">
        <v>2</v>
      </c>
      <c r="AC39" s="8"/>
    </row>
    <row r="40" spans="1:29" x14ac:dyDescent="0.25">
      <c r="N40" s="9" t="s">
        <v>2</v>
      </c>
      <c r="O40" s="9" t="s">
        <v>53</v>
      </c>
      <c r="P40" s="8" t="str">
        <f>"To calculate Pr(X &gt; "&amp;V30&amp;"), we use only policies that could potentially have a claim of at least "&amp;V30&amp;"."</f>
        <v>To calculate Pr(X &gt; 100), we use only policies that could potentially have a claim of at least 100.</v>
      </c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9" t="s">
        <v>2</v>
      </c>
      <c r="AC40" s="8"/>
    </row>
    <row r="41" spans="1:29" x14ac:dyDescent="0.25">
      <c r="N41" s="9" t="s">
        <v>2</v>
      </c>
      <c r="O41" s="8"/>
      <c r="P41" s="8" t="str">
        <f>"We cannot use data for policies with limits less than "&amp;V30&amp;"."</f>
        <v>We cannot use data for policies with limits less than 100.</v>
      </c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9" t="s">
        <v>2</v>
      </c>
      <c r="AC41" s="8"/>
    </row>
    <row r="42" spans="1:29" x14ac:dyDescent="0.25">
      <c r="N42" s="9" t="s">
        <v>2</v>
      </c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9" t="s">
        <v>2</v>
      </c>
      <c r="AC42" s="8"/>
    </row>
    <row r="43" spans="1:29" x14ac:dyDescent="0.25">
      <c r="N43" s="9" t="s">
        <v>2</v>
      </c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9" t="s">
        <v>2</v>
      </c>
      <c r="AC43" s="8"/>
    </row>
    <row r="44" spans="1:29" x14ac:dyDescent="0.25">
      <c r="N44" s="9" t="s">
        <v>2</v>
      </c>
      <c r="O44" s="68" t="s">
        <v>54</v>
      </c>
      <c r="P44" s="8" t="s">
        <v>55</v>
      </c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9" t="s">
        <v>2</v>
      </c>
      <c r="AC44" s="8"/>
    </row>
    <row r="45" spans="1:29" x14ac:dyDescent="0.25">
      <c r="N45" s="9" t="s">
        <v>2</v>
      </c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9" t="s">
        <v>2</v>
      </c>
      <c r="AC45" s="8"/>
    </row>
    <row r="46" spans="1:29" x14ac:dyDescent="0.25">
      <c r="N46" s="9" t="s">
        <v>2</v>
      </c>
      <c r="O46" s="8"/>
      <c r="P46" s="52" t="str">
        <f>"LAS("&amp;E8&amp;")"</f>
        <v>LAS(50)</v>
      </c>
      <c r="Q46" s="24" t="s">
        <v>44</v>
      </c>
      <c r="R46" s="69">
        <f>U9</f>
        <v>50</v>
      </c>
      <c r="S46" s="70" t="s">
        <v>56</v>
      </c>
      <c r="T46" s="24"/>
      <c r="U46" s="24"/>
      <c r="V46" s="24"/>
      <c r="W46" s="52"/>
      <c r="X46" s="8"/>
      <c r="Y46" s="8"/>
      <c r="Z46" s="8"/>
      <c r="AA46" s="8"/>
      <c r="AB46" s="9" t="s">
        <v>2</v>
      </c>
      <c r="AC46" s="8"/>
    </row>
    <row r="47" spans="1:29" x14ac:dyDescent="0.25">
      <c r="N47" s="9" t="s">
        <v>2</v>
      </c>
      <c r="O47" s="8"/>
      <c r="P47" s="8" t="str">
        <f>"LAS("&amp;G5&amp;")"</f>
        <v>LAS(100)</v>
      </c>
      <c r="Q47" s="9" t="s">
        <v>44</v>
      </c>
      <c r="R47" s="2" t="str">
        <f>"LAS("&amp;E8&amp;")"</f>
        <v>LAS(50)</v>
      </c>
      <c r="S47" s="9" t="s">
        <v>45</v>
      </c>
      <c r="T47" s="71" t="str">
        <f>"P(X &gt; "&amp;P33&amp;")"</f>
        <v>P(X &gt; 50)</v>
      </c>
      <c r="U47" s="9" t="s">
        <v>57</v>
      </c>
      <c r="V47" s="2" t="str">
        <f>"LAS("&amp;E8&amp;", "&amp;G5&amp;")"</f>
        <v>LAS(50, 100)</v>
      </c>
      <c r="W47" s="8"/>
      <c r="X47" s="8"/>
      <c r="Y47" s="8"/>
      <c r="Z47" s="8"/>
      <c r="AA47" s="8"/>
      <c r="AB47" s="9" t="s">
        <v>2</v>
      </c>
      <c r="AC47" s="8"/>
    </row>
    <row r="48" spans="1:29" x14ac:dyDescent="0.25">
      <c r="N48" s="9" t="s">
        <v>2</v>
      </c>
      <c r="O48" s="8"/>
      <c r="Q48" s="9" t="s">
        <v>44</v>
      </c>
      <c r="R48" s="61">
        <f>U9</f>
        <v>50</v>
      </c>
      <c r="S48" s="9" t="s">
        <v>45</v>
      </c>
      <c r="T48" s="72">
        <f>Q33</f>
        <v>0.84561403508771926</v>
      </c>
      <c r="U48" s="9" t="s">
        <v>57</v>
      </c>
      <c r="V48" s="73">
        <f>U10</f>
        <v>50</v>
      </c>
      <c r="W48" s="8"/>
      <c r="X48" s="8"/>
      <c r="Y48" s="8"/>
      <c r="Z48" s="8"/>
      <c r="AA48" s="8"/>
      <c r="AB48" s="9" t="s">
        <v>2</v>
      </c>
      <c r="AC48" s="8"/>
    </row>
    <row r="49" spans="1:29" x14ac:dyDescent="0.25">
      <c r="N49" s="9" t="s">
        <v>2</v>
      </c>
      <c r="O49" s="8"/>
      <c r="P49" s="52"/>
      <c r="Q49" s="24" t="s">
        <v>44</v>
      </c>
      <c r="R49" s="69">
        <f>R48+T48*V48</f>
        <v>92.280701754385973</v>
      </c>
      <c r="S49" s="52"/>
      <c r="T49" s="70"/>
      <c r="U49" s="52"/>
      <c r="V49" s="52"/>
      <c r="W49" s="52"/>
      <c r="X49" s="8"/>
      <c r="Y49" s="8"/>
      <c r="Z49" s="8"/>
      <c r="AA49" s="8"/>
      <c r="AB49" s="9" t="s">
        <v>2</v>
      </c>
      <c r="AC49" s="8"/>
    </row>
    <row r="50" spans="1:29" x14ac:dyDescent="0.25">
      <c r="N50" s="9" t="s">
        <v>2</v>
      </c>
      <c r="O50" s="8"/>
      <c r="P50" s="8" t="str">
        <f>"LAS("&amp;I5&amp;")"</f>
        <v>LAS(200)</v>
      </c>
      <c r="Q50" s="9" t="s">
        <v>44</v>
      </c>
      <c r="R50" s="8" t="str">
        <f>"LAS("&amp;G5&amp;")"</f>
        <v>LAS(100)</v>
      </c>
      <c r="S50" s="9" t="s">
        <v>45</v>
      </c>
      <c r="T50" s="71" t="str">
        <f>"P(X &gt; "&amp;P34&amp;")"</f>
        <v>P(X &gt; 100)</v>
      </c>
      <c r="U50" s="9" t="s">
        <v>57</v>
      </c>
      <c r="V50" s="61" t="str">
        <f>"LAS("&amp;G5&amp;", "&amp;I5&amp;")"</f>
        <v>LAS(100, 200)</v>
      </c>
      <c r="W50" s="8"/>
      <c r="X50" s="8"/>
      <c r="Y50" s="8"/>
      <c r="Z50" s="8"/>
      <c r="AA50" s="8"/>
      <c r="AB50" s="9" t="s">
        <v>2</v>
      </c>
      <c r="AC50" s="8"/>
    </row>
    <row r="51" spans="1:29" x14ac:dyDescent="0.25">
      <c r="N51" s="9" t="s">
        <v>2</v>
      </c>
      <c r="O51" s="8"/>
      <c r="Q51" s="9" t="s">
        <v>44</v>
      </c>
      <c r="R51" s="61">
        <f>R49</f>
        <v>92.280701754385973</v>
      </c>
      <c r="S51" s="9" t="s">
        <v>45</v>
      </c>
      <c r="T51" s="72">
        <f>Q34</f>
        <v>0.4</v>
      </c>
      <c r="V51" s="73">
        <f>U11</f>
        <v>100</v>
      </c>
      <c r="W51" s="8"/>
      <c r="X51" s="8"/>
      <c r="Y51" s="8"/>
      <c r="Z51" s="8"/>
      <c r="AA51" s="8"/>
      <c r="AB51" s="9" t="s">
        <v>2</v>
      </c>
    </row>
    <row r="52" spans="1:29" x14ac:dyDescent="0.25">
      <c r="N52" s="9" t="s">
        <v>2</v>
      </c>
      <c r="O52" s="8"/>
      <c r="Q52" s="9" t="s">
        <v>44</v>
      </c>
      <c r="R52" s="74">
        <f>R51+T51*V51</f>
        <v>132.28070175438597</v>
      </c>
      <c r="S52" s="8"/>
      <c r="T52" s="8"/>
      <c r="U52" s="8"/>
      <c r="V52" s="8"/>
      <c r="W52" s="8"/>
      <c r="X52" s="8"/>
      <c r="Y52" s="8"/>
      <c r="Z52" s="8"/>
      <c r="AA52" s="8"/>
      <c r="AB52" s="9" t="s">
        <v>2</v>
      </c>
    </row>
    <row r="53" spans="1:29" x14ac:dyDescent="0.25">
      <c r="N53" s="9" t="s">
        <v>2</v>
      </c>
      <c r="AB53" s="9" t="s">
        <v>2</v>
      </c>
    </row>
    <row r="54" spans="1:29" x14ac:dyDescent="0.25">
      <c r="N54" s="9" t="s">
        <v>2</v>
      </c>
      <c r="O54" s="68" t="s">
        <v>58</v>
      </c>
      <c r="P54" s="2" t="s">
        <v>59</v>
      </c>
      <c r="R54" s="11">
        <f>G5</f>
        <v>100</v>
      </c>
      <c r="S54" s="4" t="s">
        <v>11</v>
      </c>
      <c r="T54" s="11">
        <f>I5</f>
        <v>200</v>
      </c>
      <c r="AB54" s="9" t="s">
        <v>2</v>
      </c>
    </row>
    <row r="55" spans="1:29" x14ac:dyDescent="0.25">
      <c r="N55" s="9" t="s">
        <v>2</v>
      </c>
      <c r="AB55" s="9" t="s">
        <v>2</v>
      </c>
    </row>
    <row r="56" spans="1:29" x14ac:dyDescent="0.25">
      <c r="N56" s="9" t="s">
        <v>2</v>
      </c>
      <c r="O56" s="8"/>
      <c r="P56" s="10" t="str">
        <f>"ILF ("&amp;R54&amp;")"</f>
        <v>ILF (100)</v>
      </c>
      <c r="Q56" s="9" t="s">
        <v>44</v>
      </c>
      <c r="R56" s="8" t="str">
        <f>"LAS("&amp;G5&amp;")"</f>
        <v>LAS(100)</v>
      </c>
      <c r="S56" s="46" t="s">
        <v>52</v>
      </c>
      <c r="T56" s="8" t="str">
        <f>"LAS("&amp;E8&amp;")"</f>
        <v>LAS(50)</v>
      </c>
      <c r="U56" s="9" t="s">
        <v>44</v>
      </c>
      <c r="V56" s="75">
        <f>R49/R46</f>
        <v>1.8456140350877195</v>
      </c>
      <c r="W56" s="59" t="s">
        <v>60</v>
      </c>
      <c r="X56" s="8"/>
      <c r="Y56" s="8"/>
      <c r="Z56" s="8"/>
      <c r="AA56" s="8"/>
      <c r="AB56" s="9" t="s">
        <v>2</v>
      </c>
    </row>
    <row r="57" spans="1:29" x14ac:dyDescent="0.25">
      <c r="N57" s="9" t="s">
        <v>2</v>
      </c>
      <c r="O57" s="8"/>
      <c r="P57" s="10" t="str">
        <f>"ILF ("&amp;T54&amp;")"</f>
        <v>ILF (200)</v>
      </c>
      <c r="Q57" s="9" t="s">
        <v>44</v>
      </c>
      <c r="R57" s="8" t="str">
        <f>"LAS("&amp;I5&amp;")"</f>
        <v>LAS(200)</v>
      </c>
      <c r="S57" s="46" t="s">
        <v>52</v>
      </c>
      <c r="T57" s="8" t="str">
        <f>"LAS("&amp;E8&amp;")"</f>
        <v>LAS(50)</v>
      </c>
      <c r="U57" s="9" t="s">
        <v>44</v>
      </c>
      <c r="V57" s="75">
        <f>R52/R46</f>
        <v>2.6456140350877195</v>
      </c>
      <c r="W57" s="59" t="s">
        <v>60</v>
      </c>
      <c r="X57" s="8"/>
      <c r="Y57" s="8"/>
      <c r="Z57" s="8"/>
      <c r="AA57" s="8"/>
      <c r="AB57" s="9" t="s">
        <v>2</v>
      </c>
    </row>
    <row r="58" spans="1:29" x14ac:dyDescent="0.25">
      <c r="N58" s="9" t="s">
        <v>2</v>
      </c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9" t="s">
        <v>2</v>
      </c>
    </row>
    <row r="59" spans="1:29" x14ac:dyDescent="0.25">
      <c r="N59" s="9" t="s">
        <v>2</v>
      </c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9" t="s">
        <v>2</v>
      </c>
    </row>
    <row r="60" spans="1:29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</row>
    <row r="61" spans="1:29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</row>
    <row r="62" spans="1:29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</row>
    <row r="63" spans="1:29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</row>
    <row r="64" spans="1:29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</row>
    <row r="65" spans="1:29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</row>
    <row r="66" spans="1:29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</row>
    <row r="67" spans="1:29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</row>
    <row r="68" spans="1:29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</row>
    <row r="69" spans="1:29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</row>
    <row r="70" spans="1:29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</row>
    <row r="71" spans="1:29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</row>
    <row r="72" spans="1:29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</row>
    <row r="73" spans="1:29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</row>
    <row r="74" spans="1:29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</row>
    <row r="75" spans="1:29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</row>
    <row r="76" spans="1:29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</row>
    <row r="77" spans="1:29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</row>
    <row r="78" spans="1:29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</row>
    <row r="79" spans="1:29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</row>
    <row r="80" spans="1:29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</row>
    <row r="81" spans="1:29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</row>
    <row r="82" spans="1:29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</row>
    <row r="83" spans="1:29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</row>
    <row r="84" spans="1:29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</row>
    <row r="85" spans="1:29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</row>
    <row r="86" spans="1:29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</row>
    <row r="87" spans="1:29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</row>
    <row r="88" spans="1:29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</row>
    <row r="89" spans="1:29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</row>
    <row r="90" spans="1:29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</row>
    <row r="91" spans="1:29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</row>
    <row r="92" spans="1:29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</row>
    <row r="93" spans="1:29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</row>
    <row r="94" spans="1:29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</row>
    <row r="95" spans="1:29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</row>
    <row r="96" spans="1:29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</row>
    <row r="97" spans="1:29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</row>
    <row r="98" spans="1:29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</row>
    <row r="99" spans="1:29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</row>
    <row r="100" spans="1:29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</row>
    <row r="101" spans="1:29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</row>
    <row r="102" spans="1:29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</row>
    <row r="103" spans="1:29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</row>
    <row r="104" spans="1:29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</row>
    <row r="105" spans="1:29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</row>
    <row r="106" spans="1:29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</row>
    <row r="107" spans="1:29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</row>
    <row r="108" spans="1:29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</row>
    <row r="109" spans="1:29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</row>
    <row r="110" spans="1:29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</row>
    <row r="111" spans="1:29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</row>
    <row r="112" spans="1:29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</row>
    <row r="113" spans="1:29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</row>
    <row r="114" spans="1:29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</row>
    <row r="115" spans="1:29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</row>
    <row r="116" spans="1:29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</row>
    <row r="117" spans="1:29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</row>
    <row r="118" spans="1:29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</row>
    <row r="119" spans="1:29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</row>
    <row r="120" spans="1:29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</row>
    <row r="121" spans="1:29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</row>
    <row r="122" spans="1:29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</row>
    <row r="123" spans="1:29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</row>
    <row r="124" spans="1:29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</row>
    <row r="125" spans="1:29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</row>
    <row r="126" spans="1:29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</row>
    <row r="127" spans="1:29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</row>
    <row r="128" spans="1:29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</row>
    <row r="129" spans="1:29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</row>
    <row r="130" spans="1:29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</row>
    <row r="131" spans="1:29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</row>
    <row r="132" spans="1:29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</row>
    <row r="133" spans="1:29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</row>
    <row r="134" spans="1:29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</row>
    <row r="135" spans="1:29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</row>
    <row r="136" spans="1:29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</row>
    <row r="137" spans="1:29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</row>
    <row r="138" spans="1:29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</row>
    <row r="139" spans="1:29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</row>
    <row r="140" spans="1:29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</row>
    <row r="141" spans="1:29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</row>
    <row r="142" spans="1:29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</row>
    <row r="143" spans="1:29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</row>
    <row r="144" spans="1:29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</row>
    <row r="145" spans="1:29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</row>
    <row r="146" spans="1:29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</row>
    <row r="147" spans="1:29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</row>
    <row r="148" spans="1:29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</row>
    <row r="149" spans="1:29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</row>
    <row r="150" spans="1:29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</row>
    <row r="151" spans="1:29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</row>
    <row r="152" spans="1:29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</row>
    <row r="153" spans="1:29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</row>
    <row r="154" spans="1:29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</row>
    <row r="155" spans="1:29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</row>
    <row r="156" spans="1:29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</row>
    <row r="157" spans="1:29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</row>
    <row r="158" spans="1:29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</row>
    <row r="159" spans="1:29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</row>
    <row r="160" spans="1:29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</row>
    <row r="161" spans="1:29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</row>
    <row r="162" spans="1:29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</row>
    <row r="163" spans="1:29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</row>
    <row r="164" spans="1:29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</row>
    <row r="165" spans="1:29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</row>
    <row r="166" spans="1:29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</row>
    <row r="167" spans="1:29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</row>
    <row r="168" spans="1:29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</row>
    <row r="169" spans="1:29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</row>
    <row r="170" spans="1:29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</row>
    <row r="171" spans="1:29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</row>
    <row r="172" spans="1:29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</row>
    <row r="173" spans="1:29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</row>
    <row r="174" spans="1:29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</row>
    <row r="175" spans="1:29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</row>
    <row r="176" spans="1:29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</row>
    <row r="177" spans="1:29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</row>
    <row r="178" spans="1:29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</row>
    <row r="179" spans="1:29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</row>
    <row r="180" spans="1:29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</row>
    <row r="181" spans="1:29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</row>
    <row r="182" spans="1:29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</row>
    <row r="183" spans="1:29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</row>
    <row r="184" spans="1:29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</row>
    <row r="185" spans="1:29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</row>
    <row r="186" spans="1:29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</row>
    <row r="187" spans="1:29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</row>
    <row r="188" spans="1:29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</row>
    <row r="189" spans="1:29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</row>
    <row r="190" spans="1:29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</row>
    <row r="191" spans="1:29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</row>
    <row r="192" spans="1:29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</row>
    <row r="193" spans="1:29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</row>
    <row r="194" spans="1:29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</row>
    <row r="195" spans="1:29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</row>
    <row r="196" spans="1:29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</row>
    <row r="197" spans="1:29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</row>
    <row r="198" spans="1:29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</row>
    <row r="199" spans="1:29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</row>
    <row r="200" spans="1:29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</row>
    <row r="201" spans="1:29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</row>
    <row r="202" spans="1:29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</row>
    <row r="203" spans="1:29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</row>
    <row r="204" spans="1:29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</row>
    <row r="205" spans="1:29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</row>
    <row r="206" spans="1:29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</row>
    <row r="207" spans="1:29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</row>
    <row r="208" spans="1:29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</row>
    <row r="209" spans="1:29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</row>
    <row r="210" spans="1:29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</row>
    <row r="211" spans="1:29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</row>
    <row r="212" spans="1:29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</row>
    <row r="213" spans="1:29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</row>
    <row r="214" spans="1:29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</row>
    <row r="215" spans="1:29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</row>
    <row r="216" spans="1:29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</row>
    <row r="217" spans="1:29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</row>
    <row r="218" spans="1:29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</row>
    <row r="219" spans="1:29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</row>
    <row r="220" spans="1:29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</row>
    <row r="221" spans="1:29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</row>
    <row r="222" spans="1:29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</row>
    <row r="223" spans="1:29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</row>
    <row r="224" spans="1:29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</row>
    <row r="225" spans="1:29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</row>
    <row r="226" spans="1:29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</row>
    <row r="227" spans="1:29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</row>
    <row r="228" spans="1:29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</row>
    <row r="229" spans="1:29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</row>
    <row r="230" spans="1:29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</row>
    <row r="231" spans="1:29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</row>
    <row r="232" spans="1:29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</row>
    <row r="233" spans="1:29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</row>
    <row r="234" spans="1:29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</row>
    <row r="235" spans="1:29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</row>
    <row r="236" spans="1:29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</row>
    <row r="237" spans="1:29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</row>
    <row r="238" spans="1:29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</row>
    <row r="239" spans="1:29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</row>
    <row r="240" spans="1:29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</row>
    <row r="241" spans="1:29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</row>
    <row r="242" spans="1:29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</row>
    <row r="243" spans="1:29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</row>
    <row r="244" spans="1:29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</row>
    <row r="245" spans="1:29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</row>
    <row r="246" spans="1:29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</row>
    <row r="247" spans="1:29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</row>
    <row r="248" spans="1:29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</row>
    <row r="249" spans="1:29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</row>
    <row r="250" spans="1:29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</row>
    <row r="251" spans="1:29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</row>
    <row r="252" spans="1:29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</row>
    <row r="253" spans="1:29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</row>
    <row r="254" spans="1:29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</row>
    <row r="255" spans="1:29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</row>
    <row r="256" spans="1:29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</row>
    <row r="257" spans="1:29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</row>
    <row r="258" spans="1:29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</row>
    <row r="259" spans="1:29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</row>
    <row r="260" spans="1:29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</row>
    <row r="261" spans="1:29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</row>
    <row r="262" spans="1:29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</row>
    <row r="263" spans="1:29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</row>
    <row r="264" spans="1:29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</row>
    <row r="265" spans="1:29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</row>
    <row r="266" spans="1:29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</row>
    <row r="267" spans="1:29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</row>
    <row r="268" spans="1:29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</row>
    <row r="269" spans="1:29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</row>
    <row r="270" spans="1:29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</row>
    <row r="271" spans="1:29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</row>
    <row r="272" spans="1:29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</row>
    <row r="273" spans="1:29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</row>
    <row r="274" spans="1:29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</row>
    <row r="275" spans="1:29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</row>
    <row r="276" spans="1:29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</row>
    <row r="277" spans="1:29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</row>
    <row r="278" spans="1:29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</row>
    <row r="279" spans="1:29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</row>
    <row r="280" spans="1:29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</row>
    <row r="281" spans="1:29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</row>
    <row r="282" spans="1:29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</row>
    <row r="283" spans="1:29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</row>
    <row r="284" spans="1:29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</row>
    <row r="285" spans="1:29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</row>
    <row r="286" spans="1:29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</row>
    <row r="287" spans="1:29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</row>
    <row r="288" spans="1:29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</row>
    <row r="289" spans="1:29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</row>
    <row r="290" spans="1:29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</row>
    <row r="291" spans="1:29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</row>
    <row r="292" spans="1:29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</row>
    <row r="293" spans="1:29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</row>
    <row r="294" spans="1:29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</row>
    <row r="295" spans="1:29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</row>
    <row r="296" spans="1:29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</row>
    <row r="297" spans="1:29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</row>
    <row r="298" spans="1:29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</row>
    <row r="299" spans="1:29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</row>
    <row r="300" spans="1:29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</row>
    <row r="301" spans="1:29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</row>
    <row r="302" spans="1:29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</row>
    <row r="303" spans="1:29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</row>
    <row r="304" spans="1:29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</row>
    <row r="305" spans="1:29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</row>
    <row r="306" spans="1:29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</row>
    <row r="307" spans="1:29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</row>
    <row r="308" spans="1:29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</row>
    <row r="309" spans="1:29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</row>
    <row r="310" spans="1:29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</row>
    <row r="311" spans="1:29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</row>
    <row r="312" spans="1:29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</row>
    <row r="313" spans="1:29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</row>
    <row r="314" spans="1:29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</row>
    <row r="315" spans="1:29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</row>
    <row r="316" spans="1:29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</row>
    <row r="317" spans="1:29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</row>
    <row r="318" spans="1:29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</row>
    <row r="319" spans="1:29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</row>
    <row r="320" spans="1:29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</row>
    <row r="321" spans="1:29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</row>
    <row r="322" spans="1:29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</row>
    <row r="323" spans="1:29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</row>
    <row r="324" spans="1:29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</row>
    <row r="325" spans="1:29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</row>
    <row r="326" spans="1:29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</row>
    <row r="327" spans="1:29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</row>
    <row r="328" spans="1:29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</row>
    <row r="329" spans="1:29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</row>
    <row r="330" spans="1:29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</row>
    <row r="331" spans="1:29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</row>
    <row r="332" spans="1:29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</row>
    <row r="333" spans="1:29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</row>
    <row r="334" spans="1:29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</row>
    <row r="335" spans="1:29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</row>
    <row r="336" spans="1:29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</row>
    <row r="337" spans="1:29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</row>
    <row r="338" spans="1:29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</row>
    <row r="339" spans="1:29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</row>
    <row r="340" spans="1:29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</row>
    <row r="341" spans="1:29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</row>
    <row r="342" spans="1:29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</row>
    <row r="343" spans="1:29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</row>
    <row r="344" spans="1:29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</row>
    <row r="345" spans="1:29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</row>
    <row r="346" spans="1:29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</row>
    <row r="347" spans="1:29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</row>
    <row r="348" spans="1:29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</row>
    <row r="349" spans="1:29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</row>
    <row r="350" spans="1:29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</row>
    <row r="351" spans="1:29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</row>
    <row r="352" spans="1:29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</row>
    <row r="353" spans="1:29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</row>
    <row r="354" spans="1:29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</row>
    <row r="355" spans="1:29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</row>
    <row r="356" spans="1:29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</row>
    <row r="357" spans="1:29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</row>
    <row r="358" spans="1:29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</row>
    <row r="359" spans="1:29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</row>
    <row r="360" spans="1:29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</row>
    <row r="361" spans="1:29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</row>
    <row r="362" spans="1:29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</row>
    <row r="363" spans="1:29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</row>
    <row r="364" spans="1:29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</row>
    <row r="365" spans="1:29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</row>
    <row r="366" spans="1:29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</row>
    <row r="367" spans="1:29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</row>
    <row r="368" spans="1:29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</row>
    <row r="369" spans="1:29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</row>
    <row r="370" spans="1:29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</row>
    <row r="371" spans="1:29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</row>
    <row r="372" spans="1:29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</row>
    <row r="373" spans="1:29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</row>
    <row r="374" spans="1:29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</row>
    <row r="375" spans="1:29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</row>
    <row r="376" spans="1:29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</row>
    <row r="377" spans="1:29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</row>
    <row r="378" spans="1:29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</row>
    <row r="379" spans="1:29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</row>
    <row r="380" spans="1:29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</row>
    <row r="381" spans="1:29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</row>
    <row r="382" spans="1:29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</row>
    <row r="383" spans="1:29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</row>
    <row r="384" spans="1:29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</row>
    <row r="385" spans="1:29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</row>
    <row r="386" spans="1:29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</row>
    <row r="387" spans="1:29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</row>
    <row r="388" spans="1:29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</row>
    <row r="389" spans="1:29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</row>
    <row r="390" spans="1:29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</row>
    <row r="391" spans="1:29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</row>
    <row r="392" spans="1:29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</row>
    <row r="393" spans="1:29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</row>
    <row r="394" spans="1:29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</row>
    <row r="395" spans="1:29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</row>
    <row r="396" spans="1:29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</row>
    <row r="397" spans="1:29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</row>
    <row r="398" spans="1:29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</row>
    <row r="399" spans="1:29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</row>
    <row r="400" spans="1:29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</row>
    <row r="401" spans="1:29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</row>
    <row r="402" spans="1:29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</row>
    <row r="403" spans="1:29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</row>
    <row r="404" spans="1:29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</row>
    <row r="405" spans="1:29" x14ac:dyDescent="0.2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</row>
    <row r="406" spans="1:29" x14ac:dyDescent="0.2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</row>
    <row r="407" spans="1:29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</row>
    <row r="408" spans="1:29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</row>
    <row r="409" spans="1:29" x14ac:dyDescent="0.2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</row>
    <row r="410" spans="1:29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</row>
    <row r="411" spans="1:29" x14ac:dyDescent="0.2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</row>
    <row r="412" spans="1:29" x14ac:dyDescent="0.2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</row>
    <row r="413" spans="1:29" x14ac:dyDescent="0.2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</row>
    <row r="414" spans="1:29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</row>
    <row r="415" spans="1:29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</row>
    <row r="416" spans="1:29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</row>
    <row r="417" spans="1:29" x14ac:dyDescent="0.2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</row>
    <row r="418" spans="1:29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</row>
    <row r="419" spans="1:29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</row>
    <row r="420" spans="1:29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</row>
    <row r="421" spans="1:29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</row>
    <row r="422" spans="1:29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</row>
    <row r="423" spans="1:29" x14ac:dyDescent="0.2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</row>
    <row r="424" spans="1:29" x14ac:dyDescent="0.2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</row>
    <row r="425" spans="1:29" x14ac:dyDescent="0.2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</row>
    <row r="426" spans="1:29" x14ac:dyDescent="0.2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</row>
    <row r="427" spans="1:29" x14ac:dyDescent="0.2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</row>
    <row r="428" spans="1:29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</row>
    <row r="429" spans="1:29" x14ac:dyDescent="0.2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</row>
    <row r="430" spans="1:29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</row>
    <row r="431" spans="1:29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</row>
    <row r="432" spans="1:29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</row>
    <row r="433" spans="1:29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</row>
    <row r="434" spans="1:29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</row>
    <row r="435" spans="1:29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</row>
    <row r="436" spans="1:29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</row>
    <row r="437" spans="1:29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</row>
    <row r="438" spans="1:29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</row>
    <row r="439" spans="1:29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</row>
    <row r="440" spans="1:29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</row>
    <row r="441" spans="1:29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</row>
    <row r="442" spans="1:29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</row>
    <row r="443" spans="1:29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</row>
    <row r="444" spans="1:29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</row>
    <row r="445" spans="1:29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</row>
    <row r="446" spans="1:29" x14ac:dyDescent="0.2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</row>
    <row r="447" spans="1:29" x14ac:dyDescent="0.2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</row>
    <row r="448" spans="1:29" x14ac:dyDescent="0.2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</row>
    <row r="449" spans="1:29" x14ac:dyDescent="0.2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</row>
    <row r="450" spans="1:29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</row>
    <row r="451" spans="1:29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</row>
    <row r="452" spans="1:29" x14ac:dyDescent="0.2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</row>
    <row r="453" spans="1:29" x14ac:dyDescent="0.2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</row>
    <row r="454" spans="1:29" x14ac:dyDescent="0.2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</row>
    <row r="455" spans="1:29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</row>
    <row r="456" spans="1:29" x14ac:dyDescent="0.2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</row>
    <row r="457" spans="1:29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</row>
    <row r="458" spans="1:29" x14ac:dyDescent="0.2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</row>
    <row r="459" spans="1:29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</row>
    <row r="460" spans="1:29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</row>
    <row r="461" spans="1:29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</row>
    <row r="462" spans="1:29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</row>
    <row r="463" spans="1:29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</row>
    <row r="464" spans="1:29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</row>
    <row r="465" spans="1:29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</row>
    <row r="466" spans="1:29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</row>
    <row r="467" spans="1:29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</row>
    <row r="468" spans="1:29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</row>
    <row r="469" spans="1:29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</row>
    <row r="470" spans="1:29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</row>
    <row r="471" spans="1:29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</row>
    <row r="472" spans="1:29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</row>
    <row r="473" spans="1:29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</row>
    <row r="474" spans="1:29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</row>
    <row r="475" spans="1:29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</row>
    <row r="476" spans="1:29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</row>
    <row r="477" spans="1:29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</row>
    <row r="478" spans="1:29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</row>
    <row r="479" spans="1:29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</row>
    <row r="480" spans="1:29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</row>
    <row r="481" spans="1:29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</row>
    <row r="482" spans="1:29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</row>
    <row r="483" spans="1:29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</row>
    <row r="484" spans="1:29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</row>
    <row r="485" spans="1:29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</row>
    <row r="486" spans="1:29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</row>
    <row r="487" spans="1:29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</row>
    <row r="488" spans="1:29" x14ac:dyDescent="0.2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</row>
    <row r="489" spans="1:29" x14ac:dyDescent="0.2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</row>
    <row r="490" spans="1:29" x14ac:dyDescent="0.2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</row>
    <row r="491" spans="1:29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</row>
    <row r="492" spans="1:29" x14ac:dyDescent="0.2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</row>
    <row r="493" spans="1:29" x14ac:dyDescent="0.2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</row>
    <row r="494" spans="1:29" x14ac:dyDescent="0.2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</row>
    <row r="495" spans="1:29" x14ac:dyDescent="0.2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</row>
    <row r="496" spans="1:29" x14ac:dyDescent="0.2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</row>
    <row r="497" spans="1:29" x14ac:dyDescent="0.2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</row>
    <row r="498" spans="1:29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</row>
    <row r="499" spans="1:29" x14ac:dyDescent="0.2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</row>
    <row r="500" spans="1:29" x14ac:dyDescent="0.2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</row>
    <row r="501" spans="1:29" x14ac:dyDescent="0.2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</row>
    <row r="502" spans="1:29" x14ac:dyDescent="0.2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</row>
    <row r="503" spans="1:29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</row>
    <row r="504" spans="1:29" x14ac:dyDescent="0.2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</row>
    <row r="505" spans="1:29" x14ac:dyDescent="0.2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</row>
    <row r="506" spans="1:29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</row>
    <row r="507" spans="1:29" x14ac:dyDescent="0.2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</row>
    <row r="508" spans="1:29" x14ac:dyDescent="0.2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</row>
    <row r="509" spans="1:29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</row>
    <row r="510" spans="1:29" x14ac:dyDescent="0.2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</row>
    <row r="511" spans="1:29" x14ac:dyDescent="0.2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</row>
    <row r="512" spans="1:29" x14ac:dyDescent="0.2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</row>
    <row r="513" spans="1:29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</row>
    <row r="514" spans="1:29" x14ac:dyDescent="0.2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</row>
    <row r="515" spans="1:29" x14ac:dyDescent="0.2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</row>
    <row r="516" spans="1:29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</row>
    <row r="517" spans="1:29" x14ac:dyDescent="0.2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</row>
    <row r="518" spans="1:29" x14ac:dyDescent="0.2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</row>
    <row r="519" spans="1:29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</row>
    <row r="520" spans="1:29" x14ac:dyDescent="0.2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</row>
    <row r="521" spans="1:29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</row>
    <row r="522" spans="1:29" x14ac:dyDescent="0.2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</row>
    <row r="523" spans="1:29" x14ac:dyDescent="0.2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</row>
    <row r="524" spans="1:29" x14ac:dyDescent="0.2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</row>
    <row r="525" spans="1:29" x14ac:dyDescent="0.2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</row>
    <row r="526" spans="1:29" x14ac:dyDescent="0.2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</row>
    <row r="527" spans="1:29" x14ac:dyDescent="0.2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</row>
    <row r="528" spans="1:29" x14ac:dyDescent="0.2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</row>
    <row r="529" spans="1:29" x14ac:dyDescent="0.2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</row>
    <row r="530" spans="1:29" x14ac:dyDescent="0.2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</row>
    <row r="531" spans="1:29" x14ac:dyDescent="0.2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</row>
    <row r="532" spans="1:29" x14ac:dyDescent="0.2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</row>
    <row r="533" spans="1:29" x14ac:dyDescent="0.2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</row>
    <row r="534" spans="1:29" x14ac:dyDescent="0.2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</row>
    <row r="535" spans="1:29" x14ac:dyDescent="0.2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</row>
    <row r="536" spans="1:29" x14ac:dyDescent="0.2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</row>
    <row r="537" spans="1:29" x14ac:dyDescent="0.2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</row>
    <row r="538" spans="1:29" x14ac:dyDescent="0.2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</row>
    <row r="539" spans="1:29" x14ac:dyDescent="0.2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</row>
    <row r="540" spans="1:29" x14ac:dyDescent="0.2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</row>
    <row r="541" spans="1:29" x14ac:dyDescent="0.2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</row>
    <row r="542" spans="1:29" x14ac:dyDescent="0.2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</row>
    <row r="543" spans="1:29" x14ac:dyDescent="0.2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</row>
    <row r="544" spans="1:29" x14ac:dyDescent="0.2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</row>
    <row r="545" spans="1:29" x14ac:dyDescent="0.2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</row>
    <row r="546" spans="1:29" x14ac:dyDescent="0.2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</row>
    <row r="547" spans="1:29" x14ac:dyDescent="0.2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</row>
    <row r="548" spans="1:29" x14ac:dyDescent="0.2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</row>
    <row r="549" spans="1:29" x14ac:dyDescent="0.2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</row>
    <row r="550" spans="1:29" x14ac:dyDescent="0.2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</row>
    <row r="551" spans="1:29" x14ac:dyDescent="0.2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</row>
    <row r="552" spans="1:29" x14ac:dyDescent="0.2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</row>
    <row r="553" spans="1:29" x14ac:dyDescent="0.2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</row>
    <row r="554" spans="1:29" x14ac:dyDescent="0.2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</row>
    <row r="555" spans="1:29" x14ac:dyDescent="0.2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</row>
    <row r="556" spans="1:29" x14ac:dyDescent="0.2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</row>
    <row r="557" spans="1:29" x14ac:dyDescent="0.2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</row>
    <row r="558" spans="1:29" x14ac:dyDescent="0.2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</row>
    <row r="559" spans="1:29" x14ac:dyDescent="0.2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</row>
    <row r="560" spans="1:29" x14ac:dyDescent="0.2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</row>
    <row r="561" spans="1:29" x14ac:dyDescent="0.2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</row>
    <row r="562" spans="1:29" x14ac:dyDescent="0.2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</row>
    <row r="563" spans="1:29" x14ac:dyDescent="0.2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</row>
    <row r="564" spans="1:29" x14ac:dyDescent="0.2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</row>
    <row r="565" spans="1:29" x14ac:dyDescent="0.2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</row>
    <row r="566" spans="1:29" x14ac:dyDescent="0.2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</row>
    <row r="567" spans="1:29" x14ac:dyDescent="0.2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</row>
    <row r="568" spans="1:29" x14ac:dyDescent="0.2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</row>
    <row r="569" spans="1:29" x14ac:dyDescent="0.2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</row>
    <row r="570" spans="1:29" x14ac:dyDescent="0.2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</row>
    <row r="571" spans="1:29" x14ac:dyDescent="0.2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</row>
    <row r="572" spans="1:29" x14ac:dyDescent="0.2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</row>
    <row r="573" spans="1:29" x14ac:dyDescent="0.2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</row>
    <row r="574" spans="1:29" x14ac:dyDescent="0.2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</row>
    <row r="575" spans="1:29" x14ac:dyDescent="0.2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</row>
    <row r="576" spans="1:29" x14ac:dyDescent="0.2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</row>
    <row r="577" spans="1:29" x14ac:dyDescent="0.2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</row>
    <row r="578" spans="1:29" x14ac:dyDescent="0.2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</row>
    <row r="579" spans="1:29" x14ac:dyDescent="0.2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</row>
    <row r="580" spans="1:29" x14ac:dyDescent="0.2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</row>
    <row r="581" spans="1:29" x14ac:dyDescent="0.2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</row>
    <row r="582" spans="1:29" x14ac:dyDescent="0.2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</row>
    <row r="583" spans="1:29" x14ac:dyDescent="0.2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</row>
    <row r="584" spans="1:29" x14ac:dyDescent="0.2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</row>
    <row r="585" spans="1:29" x14ac:dyDescent="0.2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</row>
    <row r="586" spans="1:29" x14ac:dyDescent="0.2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</row>
    <row r="587" spans="1:29" x14ac:dyDescent="0.2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</row>
    <row r="588" spans="1:29" x14ac:dyDescent="0.2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</row>
    <row r="589" spans="1:29" x14ac:dyDescent="0.2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</row>
    <row r="590" spans="1:29" x14ac:dyDescent="0.2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</row>
    <row r="591" spans="1:29" x14ac:dyDescent="0.2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</row>
    <row r="592" spans="1:29" x14ac:dyDescent="0.2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</row>
    <row r="593" spans="1:29" x14ac:dyDescent="0.2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</row>
    <row r="594" spans="1:29" x14ac:dyDescent="0.2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</row>
    <row r="595" spans="1:29" x14ac:dyDescent="0.2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</row>
    <row r="596" spans="1:29" x14ac:dyDescent="0.2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</row>
    <row r="597" spans="1:29" x14ac:dyDescent="0.2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</row>
    <row r="598" spans="1:29" x14ac:dyDescent="0.2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</row>
    <row r="599" spans="1:29" x14ac:dyDescent="0.2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</row>
    <row r="600" spans="1:29" x14ac:dyDescent="0.2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</row>
    <row r="601" spans="1:29" x14ac:dyDescent="0.2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</row>
    <row r="602" spans="1:29" x14ac:dyDescent="0.2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</row>
    <row r="603" spans="1:29" x14ac:dyDescent="0.2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</row>
    <row r="604" spans="1:29" x14ac:dyDescent="0.2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</row>
    <row r="605" spans="1:29" x14ac:dyDescent="0.2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</row>
    <row r="606" spans="1:29" x14ac:dyDescent="0.2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</row>
    <row r="607" spans="1:29" x14ac:dyDescent="0.2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</row>
    <row r="608" spans="1:29" x14ac:dyDescent="0.2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</row>
    <row r="609" spans="1:29" x14ac:dyDescent="0.2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</row>
    <row r="610" spans="1:29" x14ac:dyDescent="0.2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</row>
    <row r="611" spans="1:29" x14ac:dyDescent="0.2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</row>
    <row r="612" spans="1:29" x14ac:dyDescent="0.2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</row>
    <row r="613" spans="1:29" x14ac:dyDescent="0.2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</row>
    <row r="614" spans="1:29" x14ac:dyDescent="0.2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</row>
    <row r="615" spans="1:29" x14ac:dyDescent="0.2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</row>
    <row r="616" spans="1:29" x14ac:dyDescent="0.2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</row>
    <row r="617" spans="1:29" x14ac:dyDescent="0.2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</row>
    <row r="618" spans="1:29" x14ac:dyDescent="0.2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</row>
    <row r="619" spans="1:29" x14ac:dyDescent="0.2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</row>
    <row r="620" spans="1:29" x14ac:dyDescent="0.2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</row>
    <row r="621" spans="1:29" x14ac:dyDescent="0.2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</row>
    <row r="622" spans="1:29" x14ac:dyDescent="0.2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</row>
    <row r="623" spans="1:29" x14ac:dyDescent="0.2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</row>
    <row r="624" spans="1:29" x14ac:dyDescent="0.2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</row>
    <row r="625" spans="1:29" x14ac:dyDescent="0.2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</row>
    <row r="626" spans="1:29" x14ac:dyDescent="0.2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</row>
    <row r="627" spans="1:29" x14ac:dyDescent="0.2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</row>
    <row r="628" spans="1:29" x14ac:dyDescent="0.2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</row>
    <row r="629" spans="1:29" x14ac:dyDescent="0.2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</row>
    <row r="630" spans="1:29" x14ac:dyDescent="0.2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</row>
    <row r="631" spans="1:29" x14ac:dyDescent="0.2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</row>
    <row r="632" spans="1:29" x14ac:dyDescent="0.2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</row>
    <row r="633" spans="1:29" x14ac:dyDescent="0.2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</row>
    <row r="634" spans="1:29" x14ac:dyDescent="0.2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</row>
    <row r="635" spans="1:29" x14ac:dyDescent="0.2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</row>
    <row r="636" spans="1:29" x14ac:dyDescent="0.2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</row>
    <row r="637" spans="1:29" x14ac:dyDescent="0.2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</row>
    <row r="638" spans="1:29" x14ac:dyDescent="0.2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</row>
    <row r="639" spans="1:29" x14ac:dyDescent="0.2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</row>
    <row r="640" spans="1:29" x14ac:dyDescent="0.2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</row>
    <row r="641" spans="1:29" x14ac:dyDescent="0.2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</row>
    <row r="642" spans="1:29" x14ac:dyDescent="0.2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</row>
    <row r="643" spans="1:29" x14ac:dyDescent="0.2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</row>
    <row r="644" spans="1:29" x14ac:dyDescent="0.2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</row>
    <row r="645" spans="1:29" x14ac:dyDescent="0.2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</row>
    <row r="646" spans="1:29" x14ac:dyDescent="0.2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</row>
    <row r="647" spans="1:29" x14ac:dyDescent="0.2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</row>
    <row r="648" spans="1:29" x14ac:dyDescent="0.2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</row>
    <row r="649" spans="1:29" x14ac:dyDescent="0.2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</row>
    <row r="650" spans="1:29" x14ac:dyDescent="0.2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</row>
    <row r="651" spans="1:29" x14ac:dyDescent="0.2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</row>
    <row r="652" spans="1:29" x14ac:dyDescent="0.2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</row>
    <row r="653" spans="1:29" x14ac:dyDescent="0.2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</row>
    <row r="654" spans="1:29" x14ac:dyDescent="0.2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</row>
    <row r="655" spans="1:29" x14ac:dyDescent="0.2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</row>
    <row r="656" spans="1:29" x14ac:dyDescent="0.2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</row>
    <row r="657" spans="1:29" x14ac:dyDescent="0.2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</row>
    <row r="658" spans="1:29" x14ac:dyDescent="0.2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</row>
    <row r="659" spans="1:29" x14ac:dyDescent="0.2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</row>
    <row r="660" spans="1:29" x14ac:dyDescent="0.2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</row>
    <row r="661" spans="1:29" x14ac:dyDescent="0.2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</row>
    <row r="662" spans="1:29" x14ac:dyDescent="0.2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</row>
    <row r="663" spans="1:29" x14ac:dyDescent="0.2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</row>
    <row r="664" spans="1:29" x14ac:dyDescent="0.2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</row>
    <row r="665" spans="1:29" x14ac:dyDescent="0.2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</row>
    <row r="666" spans="1:29" x14ac:dyDescent="0.2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</row>
    <row r="667" spans="1:29" x14ac:dyDescent="0.2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</row>
    <row r="668" spans="1:29" x14ac:dyDescent="0.2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</row>
    <row r="669" spans="1:29" x14ac:dyDescent="0.2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</row>
    <row r="670" spans="1:29" x14ac:dyDescent="0.2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</row>
    <row r="671" spans="1:29" x14ac:dyDescent="0.2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</row>
    <row r="672" spans="1:29" x14ac:dyDescent="0.2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</row>
    <row r="673" spans="1:29" x14ac:dyDescent="0.2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</row>
    <row r="674" spans="1:29" x14ac:dyDescent="0.2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</row>
    <row r="675" spans="1:29" x14ac:dyDescent="0.2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</row>
    <row r="676" spans="1:29" x14ac:dyDescent="0.2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</row>
    <row r="677" spans="1:29" x14ac:dyDescent="0.2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</row>
    <row r="678" spans="1:29" x14ac:dyDescent="0.2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</row>
    <row r="679" spans="1:29" x14ac:dyDescent="0.2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</row>
    <row r="680" spans="1:29" x14ac:dyDescent="0.2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</row>
    <row r="681" spans="1:29" x14ac:dyDescent="0.2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</row>
    <row r="682" spans="1:29" x14ac:dyDescent="0.2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</row>
    <row r="683" spans="1:29" x14ac:dyDescent="0.2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</row>
    <row r="684" spans="1:29" x14ac:dyDescent="0.2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</row>
    <row r="685" spans="1:29" x14ac:dyDescent="0.2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</row>
    <row r="686" spans="1:29" x14ac:dyDescent="0.2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</row>
    <row r="687" spans="1:29" x14ac:dyDescent="0.2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</row>
    <row r="688" spans="1:29" x14ac:dyDescent="0.2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</row>
    <row r="689" spans="1:29" x14ac:dyDescent="0.2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</row>
    <row r="690" spans="1:29" x14ac:dyDescent="0.2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</row>
    <row r="691" spans="1:29" x14ac:dyDescent="0.2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</row>
    <row r="692" spans="1:29" x14ac:dyDescent="0.2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</row>
    <row r="693" spans="1:29" x14ac:dyDescent="0.2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</row>
    <row r="694" spans="1:29" x14ac:dyDescent="0.2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</row>
    <row r="695" spans="1:29" x14ac:dyDescent="0.2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</row>
    <row r="696" spans="1:29" x14ac:dyDescent="0.2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</row>
    <row r="697" spans="1:29" x14ac:dyDescent="0.2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</row>
    <row r="698" spans="1:29" x14ac:dyDescent="0.2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</row>
    <row r="699" spans="1:29" x14ac:dyDescent="0.2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</row>
    <row r="700" spans="1:29" x14ac:dyDescent="0.2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</row>
    <row r="701" spans="1:29" x14ac:dyDescent="0.2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</row>
    <row r="702" spans="1:29" x14ac:dyDescent="0.2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</row>
    <row r="703" spans="1:29" x14ac:dyDescent="0.2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</row>
    <row r="704" spans="1:29" x14ac:dyDescent="0.2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</row>
    <row r="705" spans="1:29" x14ac:dyDescent="0.2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</row>
    <row r="706" spans="1:29" x14ac:dyDescent="0.2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</row>
    <row r="707" spans="1:29" x14ac:dyDescent="0.2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</row>
    <row r="708" spans="1:29" x14ac:dyDescent="0.2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</row>
    <row r="709" spans="1:29" x14ac:dyDescent="0.2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</row>
    <row r="710" spans="1:29" x14ac:dyDescent="0.2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</row>
    <row r="711" spans="1:29" x14ac:dyDescent="0.2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</row>
    <row r="712" spans="1:29" x14ac:dyDescent="0.2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</row>
    <row r="713" spans="1:29" x14ac:dyDescent="0.2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</row>
    <row r="714" spans="1:29" x14ac:dyDescent="0.2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</row>
    <row r="715" spans="1:29" x14ac:dyDescent="0.2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</row>
    <row r="716" spans="1:29" x14ac:dyDescent="0.2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</row>
    <row r="717" spans="1:29" x14ac:dyDescent="0.2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</row>
    <row r="718" spans="1:29" x14ac:dyDescent="0.2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</row>
    <row r="719" spans="1:29" x14ac:dyDescent="0.2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</row>
    <row r="720" spans="1:29" x14ac:dyDescent="0.2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</row>
    <row r="721" spans="1:29" x14ac:dyDescent="0.2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</row>
    <row r="722" spans="1:29" x14ac:dyDescent="0.2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</row>
    <row r="723" spans="1:29" x14ac:dyDescent="0.2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</row>
    <row r="724" spans="1:29" x14ac:dyDescent="0.2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</row>
    <row r="725" spans="1:29" x14ac:dyDescent="0.2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</row>
    <row r="726" spans="1:29" x14ac:dyDescent="0.2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</row>
    <row r="727" spans="1:29" x14ac:dyDescent="0.2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</row>
    <row r="728" spans="1:29" x14ac:dyDescent="0.2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</row>
    <row r="729" spans="1:29" x14ac:dyDescent="0.2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</row>
    <row r="730" spans="1:29" x14ac:dyDescent="0.2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</row>
    <row r="731" spans="1:29" x14ac:dyDescent="0.2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</row>
    <row r="732" spans="1:29" x14ac:dyDescent="0.2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</row>
    <row r="733" spans="1:29" x14ac:dyDescent="0.2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</row>
    <row r="734" spans="1:29" x14ac:dyDescent="0.2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</row>
    <row r="735" spans="1:29" x14ac:dyDescent="0.2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</row>
    <row r="736" spans="1:29" x14ac:dyDescent="0.2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</row>
    <row r="737" spans="1:29" x14ac:dyDescent="0.2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</row>
    <row r="738" spans="1:29" x14ac:dyDescent="0.2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</row>
    <row r="739" spans="1:29" x14ac:dyDescent="0.2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</row>
    <row r="740" spans="1:29" x14ac:dyDescent="0.2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</row>
    <row r="741" spans="1:29" x14ac:dyDescent="0.2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</row>
    <row r="742" spans="1:29" x14ac:dyDescent="0.2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</row>
    <row r="743" spans="1:29" x14ac:dyDescent="0.2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</row>
    <row r="744" spans="1:29" x14ac:dyDescent="0.2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</row>
    <row r="745" spans="1:29" x14ac:dyDescent="0.2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</row>
    <row r="746" spans="1:29" x14ac:dyDescent="0.2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</row>
    <row r="747" spans="1:29" x14ac:dyDescent="0.2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</row>
    <row r="748" spans="1:29" x14ac:dyDescent="0.2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</row>
    <row r="749" spans="1:29" x14ac:dyDescent="0.2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</row>
    <row r="750" spans="1:29" x14ac:dyDescent="0.2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</row>
    <row r="751" spans="1:29" x14ac:dyDescent="0.2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</row>
    <row r="752" spans="1:29" x14ac:dyDescent="0.2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</row>
    <row r="753" spans="1:29" x14ac:dyDescent="0.2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</row>
    <row r="754" spans="1:29" x14ac:dyDescent="0.2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</row>
    <row r="755" spans="1:29" x14ac:dyDescent="0.2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</row>
    <row r="756" spans="1:29" x14ac:dyDescent="0.2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</row>
    <row r="757" spans="1:29" x14ac:dyDescent="0.2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</row>
    <row r="758" spans="1:29" x14ac:dyDescent="0.2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</row>
    <row r="759" spans="1:29" x14ac:dyDescent="0.2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</row>
    <row r="760" spans="1:29" x14ac:dyDescent="0.2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</row>
    <row r="761" spans="1:29" x14ac:dyDescent="0.2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</row>
    <row r="762" spans="1:29" x14ac:dyDescent="0.2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</row>
    <row r="763" spans="1:29" x14ac:dyDescent="0.2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</row>
    <row r="764" spans="1:29" x14ac:dyDescent="0.2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</row>
    <row r="765" spans="1:29" x14ac:dyDescent="0.2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</row>
    <row r="766" spans="1:29" x14ac:dyDescent="0.2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</row>
    <row r="767" spans="1:29" x14ac:dyDescent="0.2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</row>
    <row r="768" spans="1:29" x14ac:dyDescent="0.2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</row>
    <row r="769" spans="1:29" x14ac:dyDescent="0.2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</row>
    <row r="770" spans="1:29" x14ac:dyDescent="0.2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</row>
    <row r="771" spans="1:29" x14ac:dyDescent="0.2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</row>
    <row r="772" spans="1:29" x14ac:dyDescent="0.2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</row>
    <row r="773" spans="1:29" x14ac:dyDescent="0.2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</row>
    <row r="774" spans="1:29" x14ac:dyDescent="0.2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</row>
    <row r="775" spans="1:29" x14ac:dyDescent="0.2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</row>
    <row r="776" spans="1:29" x14ac:dyDescent="0.2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</row>
    <row r="777" spans="1:29" x14ac:dyDescent="0.2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</row>
    <row r="778" spans="1:29" x14ac:dyDescent="0.2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</row>
    <row r="779" spans="1:29" x14ac:dyDescent="0.2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</row>
    <row r="780" spans="1:29" x14ac:dyDescent="0.2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</row>
    <row r="781" spans="1:29" x14ac:dyDescent="0.2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</row>
    <row r="782" spans="1:29" x14ac:dyDescent="0.2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</row>
    <row r="783" spans="1:29" x14ac:dyDescent="0.2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</row>
    <row r="784" spans="1:29" x14ac:dyDescent="0.2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</row>
    <row r="785" spans="1:29" x14ac:dyDescent="0.2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</row>
    <row r="786" spans="1:29" x14ac:dyDescent="0.2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</row>
    <row r="787" spans="1:29" x14ac:dyDescent="0.2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</row>
    <row r="788" spans="1:29" x14ac:dyDescent="0.2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</row>
    <row r="789" spans="1:29" x14ac:dyDescent="0.2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</row>
    <row r="790" spans="1:29" x14ac:dyDescent="0.2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</row>
    <row r="791" spans="1:29" x14ac:dyDescent="0.2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</row>
    <row r="792" spans="1:29" x14ac:dyDescent="0.2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</row>
    <row r="793" spans="1:29" x14ac:dyDescent="0.2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</row>
    <row r="794" spans="1:29" x14ac:dyDescent="0.2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</row>
    <row r="795" spans="1:29" x14ac:dyDescent="0.2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</row>
    <row r="796" spans="1:29" x14ac:dyDescent="0.2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</row>
    <row r="797" spans="1:29" x14ac:dyDescent="0.2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</row>
    <row r="798" spans="1:29" x14ac:dyDescent="0.2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</row>
    <row r="799" spans="1:29" x14ac:dyDescent="0.2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</row>
    <row r="800" spans="1:29" x14ac:dyDescent="0.2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</row>
    <row r="801" spans="1:29" x14ac:dyDescent="0.2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</row>
    <row r="802" spans="1:29" x14ac:dyDescent="0.2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</row>
    <row r="803" spans="1:29" x14ac:dyDescent="0.2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</row>
    <row r="804" spans="1:29" x14ac:dyDescent="0.2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</row>
    <row r="805" spans="1:29" x14ac:dyDescent="0.2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</row>
    <row r="806" spans="1:29" x14ac:dyDescent="0.2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</row>
    <row r="807" spans="1:29" x14ac:dyDescent="0.2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</row>
    <row r="808" spans="1:29" x14ac:dyDescent="0.2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</row>
    <row r="809" spans="1:29" x14ac:dyDescent="0.2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</row>
    <row r="810" spans="1:29" x14ac:dyDescent="0.2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</row>
    <row r="811" spans="1:29" x14ac:dyDescent="0.2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</row>
    <row r="812" spans="1:29" x14ac:dyDescent="0.2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</row>
    <row r="813" spans="1:29" x14ac:dyDescent="0.2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</row>
    <row r="814" spans="1:29" x14ac:dyDescent="0.2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</row>
    <row r="815" spans="1:29" x14ac:dyDescent="0.2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</row>
    <row r="816" spans="1:29" x14ac:dyDescent="0.2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</row>
    <row r="817" spans="1:29" x14ac:dyDescent="0.2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</row>
    <row r="818" spans="1:29" x14ac:dyDescent="0.2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</row>
    <row r="819" spans="1:29" x14ac:dyDescent="0.2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</row>
    <row r="820" spans="1:29" x14ac:dyDescent="0.2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</row>
    <row r="821" spans="1:29" x14ac:dyDescent="0.2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</row>
    <row r="822" spans="1:29" x14ac:dyDescent="0.2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</row>
    <row r="823" spans="1:29" x14ac:dyDescent="0.2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</row>
    <row r="824" spans="1:29" x14ac:dyDescent="0.2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</row>
    <row r="825" spans="1:29" x14ac:dyDescent="0.2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</row>
    <row r="826" spans="1:29" x14ac:dyDescent="0.2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</row>
    <row r="827" spans="1:29" x14ac:dyDescent="0.2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</row>
    <row r="828" spans="1:29" x14ac:dyDescent="0.2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</row>
    <row r="829" spans="1:29" x14ac:dyDescent="0.2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</row>
    <row r="830" spans="1:29" x14ac:dyDescent="0.2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</row>
    <row r="831" spans="1:29" x14ac:dyDescent="0.2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</row>
    <row r="832" spans="1:29" x14ac:dyDescent="0.2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</row>
    <row r="833" spans="1:29" x14ac:dyDescent="0.2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</row>
    <row r="834" spans="1:29" x14ac:dyDescent="0.2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</row>
    <row r="835" spans="1:29" x14ac:dyDescent="0.2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</row>
    <row r="836" spans="1:29" x14ac:dyDescent="0.2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</row>
    <row r="837" spans="1:29" x14ac:dyDescent="0.2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</row>
    <row r="838" spans="1:29" x14ac:dyDescent="0.2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</row>
    <row r="839" spans="1:29" x14ac:dyDescent="0.2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</row>
    <row r="840" spans="1:29" x14ac:dyDescent="0.2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</row>
    <row r="841" spans="1:29" x14ac:dyDescent="0.2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</row>
    <row r="842" spans="1:29" x14ac:dyDescent="0.2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</row>
    <row r="843" spans="1:29" x14ac:dyDescent="0.2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</row>
    <row r="844" spans="1:29" x14ac:dyDescent="0.2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</row>
    <row r="845" spans="1:29" x14ac:dyDescent="0.2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</row>
    <row r="846" spans="1:29" x14ac:dyDescent="0.2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</row>
    <row r="847" spans="1:29" x14ac:dyDescent="0.2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</row>
    <row r="848" spans="1:29" x14ac:dyDescent="0.2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</row>
    <row r="849" spans="1:29" x14ac:dyDescent="0.2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</row>
    <row r="850" spans="1:29" x14ac:dyDescent="0.2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</row>
    <row r="851" spans="1:29" x14ac:dyDescent="0.2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</row>
    <row r="852" spans="1:29" x14ac:dyDescent="0.2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</row>
    <row r="853" spans="1:29" x14ac:dyDescent="0.2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</row>
    <row r="854" spans="1:29" x14ac:dyDescent="0.2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</row>
    <row r="855" spans="1:29" x14ac:dyDescent="0.2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</row>
    <row r="856" spans="1:29" x14ac:dyDescent="0.2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</row>
    <row r="857" spans="1:29" x14ac:dyDescent="0.2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</row>
    <row r="858" spans="1:29" x14ac:dyDescent="0.2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</row>
    <row r="859" spans="1:29" x14ac:dyDescent="0.2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</row>
    <row r="860" spans="1:29" x14ac:dyDescent="0.2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</row>
    <row r="861" spans="1:29" x14ac:dyDescent="0.2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</row>
    <row r="862" spans="1:29" x14ac:dyDescent="0.2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</row>
    <row r="863" spans="1:29" x14ac:dyDescent="0.2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</row>
    <row r="864" spans="1:29" x14ac:dyDescent="0.2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</row>
    <row r="865" spans="1:29" x14ac:dyDescent="0.2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</row>
    <row r="866" spans="1:29" x14ac:dyDescent="0.2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</row>
    <row r="867" spans="1:29" x14ac:dyDescent="0.2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</row>
    <row r="868" spans="1:29" x14ac:dyDescent="0.2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</row>
    <row r="869" spans="1:29" x14ac:dyDescent="0.2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</row>
    <row r="870" spans="1:29" x14ac:dyDescent="0.2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</row>
    <row r="871" spans="1:29" x14ac:dyDescent="0.2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</row>
    <row r="872" spans="1:29" x14ac:dyDescent="0.2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</row>
    <row r="873" spans="1:29" x14ac:dyDescent="0.2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</row>
    <row r="874" spans="1:29" x14ac:dyDescent="0.2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</row>
    <row r="875" spans="1:29" x14ac:dyDescent="0.2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</row>
    <row r="876" spans="1:29" x14ac:dyDescent="0.2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</row>
    <row r="877" spans="1:29" x14ac:dyDescent="0.2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</row>
    <row r="878" spans="1:29" x14ac:dyDescent="0.2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</row>
    <row r="879" spans="1:29" x14ac:dyDescent="0.2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</row>
    <row r="880" spans="1:29" x14ac:dyDescent="0.2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</row>
    <row r="881" spans="1:29" x14ac:dyDescent="0.2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</row>
    <row r="882" spans="1:29" x14ac:dyDescent="0.2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</row>
    <row r="883" spans="1:29" x14ac:dyDescent="0.2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</row>
    <row r="884" spans="1:29" x14ac:dyDescent="0.2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</row>
    <row r="885" spans="1:29" x14ac:dyDescent="0.2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</row>
    <row r="886" spans="1:29" x14ac:dyDescent="0.2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</row>
    <row r="887" spans="1:29" x14ac:dyDescent="0.2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</row>
    <row r="888" spans="1:29" x14ac:dyDescent="0.2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</row>
    <row r="889" spans="1:29" x14ac:dyDescent="0.2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</row>
    <row r="890" spans="1:29" x14ac:dyDescent="0.2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</row>
    <row r="891" spans="1:29" x14ac:dyDescent="0.2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</row>
    <row r="892" spans="1:29" x14ac:dyDescent="0.2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</row>
    <row r="893" spans="1:29" x14ac:dyDescent="0.2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</row>
    <row r="894" spans="1:29" x14ac:dyDescent="0.2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</row>
    <row r="895" spans="1:29" x14ac:dyDescent="0.2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</row>
    <row r="896" spans="1:29" x14ac:dyDescent="0.2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</row>
    <row r="897" spans="1:29" x14ac:dyDescent="0.2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</row>
    <row r="898" spans="1:29" x14ac:dyDescent="0.2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</row>
    <row r="899" spans="1:29" x14ac:dyDescent="0.2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</row>
    <row r="900" spans="1:29" x14ac:dyDescent="0.2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</row>
    <row r="901" spans="1:29" x14ac:dyDescent="0.2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</row>
    <row r="902" spans="1:29" x14ac:dyDescent="0.2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</row>
    <row r="903" spans="1:29" x14ac:dyDescent="0.2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</row>
    <row r="904" spans="1:29" x14ac:dyDescent="0.2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</row>
    <row r="905" spans="1:29" x14ac:dyDescent="0.2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</row>
    <row r="906" spans="1:29" x14ac:dyDescent="0.2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</row>
    <row r="907" spans="1:29" x14ac:dyDescent="0.2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</row>
    <row r="908" spans="1:29" x14ac:dyDescent="0.2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</row>
    <row r="909" spans="1:29" x14ac:dyDescent="0.2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</row>
    <row r="910" spans="1:29" x14ac:dyDescent="0.2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</row>
    <row r="911" spans="1:29" x14ac:dyDescent="0.2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</row>
    <row r="912" spans="1:29" x14ac:dyDescent="0.2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</row>
    <row r="913" spans="1:29" x14ac:dyDescent="0.2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</row>
    <row r="914" spans="1:29" x14ac:dyDescent="0.2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</row>
    <row r="915" spans="1:29" x14ac:dyDescent="0.2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</row>
    <row r="916" spans="1:29" x14ac:dyDescent="0.2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</row>
    <row r="917" spans="1:29" x14ac:dyDescent="0.2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</row>
    <row r="918" spans="1:29" x14ac:dyDescent="0.2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</row>
    <row r="919" spans="1:29" x14ac:dyDescent="0.2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</row>
    <row r="920" spans="1:29" x14ac:dyDescent="0.2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</row>
    <row r="921" spans="1:29" x14ac:dyDescent="0.2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</row>
    <row r="922" spans="1:29" x14ac:dyDescent="0.2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</row>
    <row r="923" spans="1:29" x14ac:dyDescent="0.2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</row>
    <row r="924" spans="1:29" x14ac:dyDescent="0.2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</row>
    <row r="925" spans="1:29" x14ac:dyDescent="0.2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</row>
    <row r="926" spans="1:29" x14ac:dyDescent="0.2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</row>
    <row r="927" spans="1:29" x14ac:dyDescent="0.2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</row>
    <row r="928" spans="1:29" x14ac:dyDescent="0.2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</row>
    <row r="929" spans="1:29" x14ac:dyDescent="0.2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</row>
    <row r="930" spans="1:29" x14ac:dyDescent="0.2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</row>
    <row r="931" spans="1:29" x14ac:dyDescent="0.2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</row>
    <row r="932" spans="1:29" x14ac:dyDescent="0.2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</row>
    <row r="933" spans="1:29" x14ac:dyDescent="0.2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</row>
    <row r="934" spans="1:29" x14ac:dyDescent="0.2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</row>
    <row r="935" spans="1:29" x14ac:dyDescent="0.2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</row>
    <row r="936" spans="1:29" x14ac:dyDescent="0.2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</row>
    <row r="937" spans="1:29" x14ac:dyDescent="0.2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</row>
    <row r="938" spans="1:29" x14ac:dyDescent="0.2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</row>
    <row r="939" spans="1:29" x14ac:dyDescent="0.2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</row>
    <row r="940" spans="1:29" x14ac:dyDescent="0.2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</row>
    <row r="941" spans="1:29" x14ac:dyDescent="0.2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</row>
    <row r="942" spans="1:29" x14ac:dyDescent="0.2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</row>
    <row r="943" spans="1:29" x14ac:dyDescent="0.2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</row>
    <row r="944" spans="1:29" x14ac:dyDescent="0.2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</row>
    <row r="945" spans="1:29" x14ac:dyDescent="0.2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</row>
    <row r="946" spans="1:29" x14ac:dyDescent="0.2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</row>
    <row r="947" spans="1:29" x14ac:dyDescent="0.2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</row>
    <row r="948" spans="1:29" x14ac:dyDescent="0.2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</row>
    <row r="949" spans="1:29" x14ac:dyDescent="0.2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</row>
    <row r="950" spans="1:29" x14ac:dyDescent="0.2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</row>
    <row r="951" spans="1:29" x14ac:dyDescent="0.2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</row>
    <row r="952" spans="1:29" x14ac:dyDescent="0.2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</row>
    <row r="953" spans="1:29" x14ac:dyDescent="0.2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</row>
    <row r="954" spans="1:29" x14ac:dyDescent="0.2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</row>
    <row r="955" spans="1:29" x14ac:dyDescent="0.2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</row>
    <row r="956" spans="1:29" x14ac:dyDescent="0.2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</row>
    <row r="957" spans="1:29" x14ac:dyDescent="0.2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</row>
    <row r="958" spans="1:29" x14ac:dyDescent="0.2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</row>
    <row r="959" spans="1:29" x14ac:dyDescent="0.2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</row>
    <row r="960" spans="1:29" x14ac:dyDescent="0.2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</row>
    <row r="961" spans="1:29" x14ac:dyDescent="0.2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</row>
    <row r="962" spans="1:29" x14ac:dyDescent="0.2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</row>
    <row r="963" spans="1:29" x14ac:dyDescent="0.2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</row>
    <row r="964" spans="1:29" x14ac:dyDescent="0.2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</row>
    <row r="965" spans="1:29" x14ac:dyDescent="0.2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</row>
    <row r="966" spans="1:29" x14ac:dyDescent="0.2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</row>
    <row r="967" spans="1:29" x14ac:dyDescent="0.2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</row>
    <row r="968" spans="1:29" x14ac:dyDescent="0.2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</row>
    <row r="969" spans="1:29" x14ac:dyDescent="0.2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</row>
    <row r="970" spans="1:29" x14ac:dyDescent="0.2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</row>
    <row r="971" spans="1:29" x14ac:dyDescent="0.2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</row>
    <row r="972" spans="1:29" x14ac:dyDescent="0.2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</row>
    <row r="973" spans="1:29" x14ac:dyDescent="0.2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</row>
    <row r="974" spans="1:29" x14ac:dyDescent="0.2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</row>
    <row r="975" spans="1:29" x14ac:dyDescent="0.2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</row>
    <row r="976" spans="1:29" x14ac:dyDescent="0.2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</row>
    <row r="977" spans="1:29" x14ac:dyDescent="0.2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</row>
    <row r="978" spans="1:29" x14ac:dyDescent="0.2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</row>
    <row r="979" spans="1:29" x14ac:dyDescent="0.2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</row>
    <row r="980" spans="1:29" x14ac:dyDescent="0.2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</row>
    <row r="981" spans="1:29" x14ac:dyDescent="0.2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</row>
    <row r="982" spans="1:29" x14ac:dyDescent="0.2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</row>
    <row r="983" spans="1:29" x14ac:dyDescent="0.2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</row>
    <row r="984" spans="1:29" x14ac:dyDescent="0.2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</row>
    <row r="985" spans="1:29" x14ac:dyDescent="0.2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</row>
    <row r="986" spans="1:29" x14ac:dyDescent="0.2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</row>
    <row r="987" spans="1:29" x14ac:dyDescent="0.2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</row>
    <row r="988" spans="1:29" x14ac:dyDescent="0.2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</row>
    <row r="989" spans="1:29" x14ac:dyDescent="0.2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</row>
    <row r="990" spans="1:29" x14ac:dyDescent="0.2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</row>
    <row r="991" spans="1:29" x14ac:dyDescent="0.2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</row>
    <row r="992" spans="1:29" x14ac:dyDescent="0.2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</row>
    <row r="993" spans="1:29" x14ac:dyDescent="0.2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</row>
    <row r="994" spans="1:29" x14ac:dyDescent="0.2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</row>
    <row r="995" spans="1:29" x14ac:dyDescent="0.2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</row>
    <row r="996" spans="1:29" x14ac:dyDescent="0.2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</row>
    <row r="997" spans="1:29" x14ac:dyDescent="0.2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</row>
    <row r="998" spans="1:29" x14ac:dyDescent="0.2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</row>
    <row r="999" spans="1:29" x14ac:dyDescent="0.2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</row>
    <row r="1000" spans="1:29" x14ac:dyDescent="0.2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</row>
    <row r="1001" spans="1:29" x14ac:dyDescent="0.2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</row>
    <row r="1002" spans="1:29" x14ac:dyDescent="0.2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</row>
    <row r="1003" spans="1:29" x14ac:dyDescent="0.2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</row>
    <row r="1004" spans="1:29" x14ac:dyDescent="0.2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</row>
    <row r="1005" spans="1:29" x14ac:dyDescent="0.2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</row>
    <row r="1006" spans="1:29" x14ac:dyDescent="0.2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</row>
    <row r="1007" spans="1:29" x14ac:dyDescent="0.2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</row>
    <row r="1008" spans="1:29" x14ac:dyDescent="0.2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</row>
    <row r="1009" spans="1:29" x14ac:dyDescent="0.2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</row>
    <row r="1010" spans="1:29" x14ac:dyDescent="0.2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</row>
    <row r="1011" spans="1:29" x14ac:dyDescent="0.2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</row>
    <row r="1012" spans="1:29" x14ac:dyDescent="0.2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</row>
    <row r="1013" spans="1:29" x14ac:dyDescent="0.2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</row>
    <row r="1014" spans="1:29" x14ac:dyDescent="0.2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</row>
    <row r="1015" spans="1:29" x14ac:dyDescent="0.2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</row>
    <row r="1016" spans="1:29" x14ac:dyDescent="0.2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</row>
    <row r="1017" spans="1:29" x14ac:dyDescent="0.2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</row>
    <row r="1018" spans="1:29" x14ac:dyDescent="0.2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</row>
    <row r="1019" spans="1:29" x14ac:dyDescent="0.2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</row>
    <row r="1020" spans="1:29" x14ac:dyDescent="0.2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</row>
    <row r="1021" spans="1:29" x14ac:dyDescent="0.2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</row>
    <row r="1022" spans="1:29" x14ac:dyDescent="0.2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</row>
    <row r="1023" spans="1:29" x14ac:dyDescent="0.2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</row>
    <row r="1024" spans="1:29" x14ac:dyDescent="0.2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</row>
    <row r="1025" spans="1:29" x14ac:dyDescent="0.2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</row>
    <row r="1026" spans="1:29" x14ac:dyDescent="0.2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</row>
    <row r="1027" spans="1:29" x14ac:dyDescent="0.2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</row>
    <row r="1028" spans="1:29" x14ac:dyDescent="0.2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</row>
    <row r="1029" spans="1:29" x14ac:dyDescent="0.2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</row>
    <row r="1030" spans="1:29" x14ac:dyDescent="0.2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</row>
    <row r="1031" spans="1:29" x14ac:dyDescent="0.2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</row>
    <row r="1032" spans="1:29" x14ac:dyDescent="0.2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</row>
    <row r="1033" spans="1:29" x14ac:dyDescent="0.2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</row>
    <row r="1034" spans="1:29" x14ac:dyDescent="0.2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</row>
    <row r="1035" spans="1:29" x14ac:dyDescent="0.2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</row>
    <row r="1036" spans="1:29" x14ac:dyDescent="0.2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</row>
    <row r="1037" spans="1:29" x14ac:dyDescent="0.2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</row>
    <row r="1038" spans="1:29" x14ac:dyDescent="0.2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</row>
    <row r="1039" spans="1:29" x14ac:dyDescent="0.2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</row>
    <row r="1040" spans="1:29" x14ac:dyDescent="0.2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</row>
    <row r="1041" spans="1:29" x14ac:dyDescent="0.2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</row>
    <row r="1042" spans="1:29" x14ac:dyDescent="0.2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</row>
    <row r="1043" spans="1:29" x14ac:dyDescent="0.2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</row>
    <row r="1044" spans="1:29" x14ac:dyDescent="0.2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</row>
    <row r="1045" spans="1:29" x14ac:dyDescent="0.2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</row>
    <row r="1046" spans="1:29" x14ac:dyDescent="0.2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</row>
    <row r="1047" spans="1:29" x14ac:dyDescent="0.2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</row>
    <row r="1048" spans="1:29" x14ac:dyDescent="0.2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</row>
    <row r="1049" spans="1:29" x14ac:dyDescent="0.2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</row>
    <row r="1050" spans="1:29" x14ac:dyDescent="0.2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</row>
    <row r="1051" spans="1:29" x14ac:dyDescent="0.2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</row>
    <row r="1052" spans="1:29" x14ac:dyDescent="0.2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</row>
    <row r="1053" spans="1:29" x14ac:dyDescent="0.2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</row>
    <row r="1054" spans="1:29" x14ac:dyDescent="0.2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</row>
    <row r="1055" spans="1:29" x14ac:dyDescent="0.2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</row>
    <row r="1056" spans="1:29" x14ac:dyDescent="0.2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</row>
    <row r="1057" spans="1:29" x14ac:dyDescent="0.2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</row>
    <row r="1058" spans="1:29" x14ac:dyDescent="0.2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</row>
    <row r="1059" spans="1:29" x14ac:dyDescent="0.2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</row>
    <row r="1060" spans="1:29" x14ac:dyDescent="0.2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</row>
    <row r="1061" spans="1:29" x14ac:dyDescent="0.2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</row>
    <row r="1062" spans="1:29" x14ac:dyDescent="0.2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</row>
    <row r="1063" spans="1:29" x14ac:dyDescent="0.2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</row>
    <row r="1064" spans="1:29" x14ac:dyDescent="0.2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</row>
    <row r="1065" spans="1:29" x14ac:dyDescent="0.2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</row>
    <row r="1066" spans="1:29" x14ac:dyDescent="0.2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</row>
    <row r="1067" spans="1:29" x14ac:dyDescent="0.2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</row>
    <row r="1068" spans="1:29" x14ac:dyDescent="0.2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</row>
    <row r="1069" spans="1:29" x14ac:dyDescent="0.2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</row>
    <row r="1070" spans="1:29" x14ac:dyDescent="0.2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</row>
    <row r="1071" spans="1:29" x14ac:dyDescent="0.2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</row>
    <row r="1072" spans="1:29" x14ac:dyDescent="0.2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</row>
    <row r="1073" spans="1:29" x14ac:dyDescent="0.2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</row>
    <row r="1074" spans="1:29" x14ac:dyDescent="0.2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</row>
    <row r="1075" spans="1:29" x14ac:dyDescent="0.2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</row>
    <row r="1076" spans="1:29" x14ac:dyDescent="0.2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</row>
    <row r="1077" spans="1:29" x14ac:dyDescent="0.2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</row>
    <row r="1078" spans="1:29" x14ac:dyDescent="0.2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</row>
    <row r="1079" spans="1:29" x14ac:dyDescent="0.2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</row>
    <row r="1080" spans="1:29" x14ac:dyDescent="0.2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</row>
    <row r="1081" spans="1:29" x14ac:dyDescent="0.2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</row>
    <row r="1082" spans="1:29" x14ac:dyDescent="0.2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</row>
    <row r="1083" spans="1:29" x14ac:dyDescent="0.2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</row>
    <row r="1084" spans="1:29" x14ac:dyDescent="0.2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</row>
    <row r="1085" spans="1:29" x14ac:dyDescent="0.2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</row>
    <row r="1086" spans="1:29" x14ac:dyDescent="0.2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</row>
    <row r="1087" spans="1:29" x14ac:dyDescent="0.2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</row>
    <row r="1088" spans="1:29" x14ac:dyDescent="0.2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</row>
    <row r="1089" spans="1:29" x14ac:dyDescent="0.2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</row>
    <row r="1090" spans="1:29" x14ac:dyDescent="0.2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</row>
    <row r="1091" spans="1:29" x14ac:dyDescent="0.2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</row>
    <row r="1092" spans="1:29" x14ac:dyDescent="0.2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</row>
    <row r="1093" spans="1:29" x14ac:dyDescent="0.2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</row>
    <row r="1094" spans="1:29" x14ac:dyDescent="0.2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</row>
    <row r="1095" spans="1:29" x14ac:dyDescent="0.2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</row>
    <row r="1096" spans="1:29" x14ac:dyDescent="0.2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</row>
    <row r="1097" spans="1:29" x14ac:dyDescent="0.2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</row>
    <row r="1098" spans="1:29" x14ac:dyDescent="0.2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</row>
    <row r="1099" spans="1:29" x14ac:dyDescent="0.2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</row>
    <row r="1100" spans="1:29" x14ac:dyDescent="0.2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</row>
    <row r="1101" spans="1:29" x14ac:dyDescent="0.2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</row>
    <row r="1102" spans="1:29" x14ac:dyDescent="0.2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</row>
    <row r="1103" spans="1:29" x14ac:dyDescent="0.2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</row>
    <row r="1104" spans="1:29" x14ac:dyDescent="0.2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</row>
    <row r="1105" spans="1:29" x14ac:dyDescent="0.2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</row>
    <row r="1106" spans="1:29" x14ac:dyDescent="0.2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</row>
    <row r="1107" spans="1:29" x14ac:dyDescent="0.2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</row>
    <row r="1108" spans="1:29" x14ac:dyDescent="0.2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</row>
    <row r="1109" spans="1:29" x14ac:dyDescent="0.2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</row>
    <row r="1110" spans="1:29" x14ac:dyDescent="0.2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</row>
    <row r="1111" spans="1:29" x14ac:dyDescent="0.2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</row>
    <row r="1112" spans="1:29" x14ac:dyDescent="0.2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</row>
    <row r="1113" spans="1:29" x14ac:dyDescent="0.2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</row>
    <row r="1114" spans="1:29" x14ac:dyDescent="0.2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</row>
    <row r="1115" spans="1:29" x14ac:dyDescent="0.2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</row>
    <row r="1116" spans="1:29" x14ac:dyDescent="0.2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</row>
    <row r="1117" spans="1:29" x14ac:dyDescent="0.2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</row>
    <row r="1118" spans="1:29" x14ac:dyDescent="0.2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</row>
    <row r="1119" spans="1:29" x14ac:dyDescent="0.2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</row>
    <row r="1120" spans="1:29" x14ac:dyDescent="0.2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</row>
    <row r="1121" spans="1:29" x14ac:dyDescent="0.2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</row>
    <row r="1122" spans="1:29" x14ac:dyDescent="0.2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</row>
    <row r="1123" spans="1:29" x14ac:dyDescent="0.2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</row>
    <row r="1124" spans="1:29" x14ac:dyDescent="0.2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</row>
    <row r="1125" spans="1:29" x14ac:dyDescent="0.2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</row>
    <row r="1126" spans="1:29" x14ac:dyDescent="0.2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</row>
    <row r="1127" spans="1:29" x14ac:dyDescent="0.2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</row>
    <row r="1128" spans="1:29" x14ac:dyDescent="0.2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</row>
    <row r="1129" spans="1:29" x14ac:dyDescent="0.2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</row>
    <row r="1130" spans="1:29" x14ac:dyDescent="0.2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</row>
    <row r="1131" spans="1:29" x14ac:dyDescent="0.2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</row>
    <row r="1132" spans="1:29" x14ac:dyDescent="0.2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</row>
    <row r="1133" spans="1:29" x14ac:dyDescent="0.2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</row>
    <row r="1134" spans="1:29" x14ac:dyDescent="0.2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</row>
    <row r="1135" spans="1:29" x14ac:dyDescent="0.2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</row>
    <row r="1136" spans="1:29" x14ac:dyDescent="0.2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</row>
    <row r="1137" spans="1:29" x14ac:dyDescent="0.2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</row>
    <row r="1138" spans="1:29" x14ac:dyDescent="0.2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</row>
    <row r="1139" spans="1:29" x14ac:dyDescent="0.2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</row>
    <row r="1140" spans="1:29" x14ac:dyDescent="0.2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</row>
    <row r="1141" spans="1:29" x14ac:dyDescent="0.2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</row>
    <row r="1142" spans="1:29" x14ac:dyDescent="0.2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</row>
    <row r="1143" spans="1:29" x14ac:dyDescent="0.2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</row>
    <row r="1144" spans="1:29" x14ac:dyDescent="0.2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</row>
    <row r="1145" spans="1:29" x14ac:dyDescent="0.2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</row>
    <row r="1146" spans="1:29" x14ac:dyDescent="0.25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</row>
    <row r="1147" spans="1:29" x14ac:dyDescent="0.25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</row>
    <row r="1148" spans="1:29" x14ac:dyDescent="0.25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</row>
    <row r="1149" spans="1:29" x14ac:dyDescent="0.25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</row>
    <row r="1150" spans="1:29" x14ac:dyDescent="0.25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</row>
    <row r="1151" spans="1:29" x14ac:dyDescent="0.25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</row>
    <row r="1152" spans="1:29" x14ac:dyDescent="0.25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</row>
    <row r="1153" spans="1:29" x14ac:dyDescent="0.25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</row>
    <row r="1154" spans="1:29" x14ac:dyDescent="0.25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</row>
    <row r="1155" spans="1:29" x14ac:dyDescent="0.25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</row>
    <row r="1156" spans="1:29" x14ac:dyDescent="0.2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</row>
    <row r="1157" spans="1:29" x14ac:dyDescent="0.25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</row>
    <row r="1158" spans="1:29" x14ac:dyDescent="0.25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</row>
    <row r="1159" spans="1:29" x14ac:dyDescent="0.25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</row>
    <row r="1160" spans="1:29" x14ac:dyDescent="0.25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</row>
    <row r="1161" spans="1:29" x14ac:dyDescent="0.25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</row>
    <row r="1162" spans="1:29" x14ac:dyDescent="0.25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</row>
    <row r="1163" spans="1:29" x14ac:dyDescent="0.25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</row>
    <row r="1164" spans="1:29" x14ac:dyDescent="0.25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</row>
    <row r="1165" spans="1:29" x14ac:dyDescent="0.25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</row>
    <row r="1166" spans="1:29" x14ac:dyDescent="0.25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</row>
    <row r="1167" spans="1:29" x14ac:dyDescent="0.25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</row>
    <row r="1168" spans="1:29" x14ac:dyDescent="0.25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</row>
    <row r="1169" spans="1:29" x14ac:dyDescent="0.25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</row>
    <row r="1170" spans="1:29" x14ac:dyDescent="0.25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</row>
    <row r="1171" spans="1:29" x14ac:dyDescent="0.25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</row>
    <row r="1172" spans="1:29" x14ac:dyDescent="0.25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</row>
    <row r="1173" spans="1:29" x14ac:dyDescent="0.25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</row>
    <row r="1174" spans="1:29" x14ac:dyDescent="0.25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</row>
    <row r="1175" spans="1:29" x14ac:dyDescent="0.25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</row>
    <row r="1176" spans="1:29" x14ac:dyDescent="0.25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</row>
    <row r="1177" spans="1:29" x14ac:dyDescent="0.25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</row>
    <row r="1178" spans="1:29" x14ac:dyDescent="0.25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</row>
    <row r="1179" spans="1:29" x14ac:dyDescent="0.25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</row>
    <row r="1180" spans="1:29" x14ac:dyDescent="0.25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</row>
    <row r="1181" spans="1:29" x14ac:dyDescent="0.25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</row>
    <row r="1182" spans="1:29" x14ac:dyDescent="0.25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</row>
    <row r="1183" spans="1:29" x14ac:dyDescent="0.25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</row>
    <row r="1184" spans="1:29" x14ac:dyDescent="0.25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</row>
    <row r="1185" spans="1:29" x14ac:dyDescent="0.25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</row>
    <row r="1186" spans="1:29" x14ac:dyDescent="0.25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</row>
    <row r="1187" spans="1:29" x14ac:dyDescent="0.25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</row>
    <row r="1188" spans="1:29" x14ac:dyDescent="0.25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</row>
    <row r="1189" spans="1:29" x14ac:dyDescent="0.25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</row>
    <row r="1190" spans="1:29" x14ac:dyDescent="0.25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</row>
    <row r="1191" spans="1:29" x14ac:dyDescent="0.25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</row>
    <row r="1192" spans="1:29" x14ac:dyDescent="0.25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</row>
    <row r="1193" spans="1:29" x14ac:dyDescent="0.25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</row>
    <row r="1194" spans="1:29" x14ac:dyDescent="0.25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</row>
    <row r="1195" spans="1:29" x14ac:dyDescent="0.25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</row>
    <row r="1196" spans="1:29" x14ac:dyDescent="0.25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</row>
    <row r="1197" spans="1:29" x14ac:dyDescent="0.25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</row>
    <row r="1198" spans="1:29" x14ac:dyDescent="0.25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</row>
    <row r="1199" spans="1:29" x14ac:dyDescent="0.25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</row>
    <row r="1200" spans="1:29" x14ac:dyDescent="0.25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</row>
    <row r="1201" spans="1:29" x14ac:dyDescent="0.25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</row>
    <row r="1202" spans="1:29" x14ac:dyDescent="0.25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</row>
    <row r="1203" spans="1:29" x14ac:dyDescent="0.25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</row>
    <row r="1204" spans="1:29" x14ac:dyDescent="0.25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</row>
    <row r="1205" spans="1:29" x14ac:dyDescent="0.25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</row>
    <row r="1206" spans="1:29" x14ac:dyDescent="0.25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</row>
    <row r="1207" spans="1:29" x14ac:dyDescent="0.25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</row>
    <row r="1208" spans="1:29" x14ac:dyDescent="0.25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</row>
    <row r="1209" spans="1:29" x14ac:dyDescent="0.25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</row>
    <row r="1210" spans="1:29" x14ac:dyDescent="0.25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</row>
    <row r="1211" spans="1:29" x14ac:dyDescent="0.25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</row>
    <row r="1212" spans="1:29" x14ac:dyDescent="0.25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</row>
    <row r="1213" spans="1:29" x14ac:dyDescent="0.25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</row>
    <row r="1214" spans="1:29" x14ac:dyDescent="0.25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</row>
    <row r="1215" spans="1:29" x14ac:dyDescent="0.25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</row>
    <row r="1216" spans="1:29" x14ac:dyDescent="0.25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</row>
    <row r="1217" spans="1:29" x14ac:dyDescent="0.25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</row>
    <row r="1218" spans="1:29" x14ac:dyDescent="0.25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</row>
    <row r="1219" spans="1:29" x14ac:dyDescent="0.25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</row>
    <row r="1220" spans="1:29" x14ac:dyDescent="0.25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</row>
    <row r="1221" spans="1:29" x14ac:dyDescent="0.25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</row>
    <row r="1222" spans="1:29" x14ac:dyDescent="0.25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</row>
    <row r="1223" spans="1:29" x14ac:dyDescent="0.25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</row>
    <row r="1224" spans="1:29" x14ac:dyDescent="0.25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</row>
    <row r="1225" spans="1:29" x14ac:dyDescent="0.25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</row>
    <row r="1226" spans="1:29" x14ac:dyDescent="0.25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</row>
    <row r="1227" spans="1:29" x14ac:dyDescent="0.25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</row>
    <row r="1228" spans="1:29" x14ac:dyDescent="0.25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</row>
    <row r="1229" spans="1:29" x14ac:dyDescent="0.25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</row>
    <row r="1230" spans="1:29" x14ac:dyDescent="0.25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</row>
    <row r="1231" spans="1:29" x14ac:dyDescent="0.25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</row>
    <row r="1232" spans="1:29" x14ac:dyDescent="0.25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</row>
    <row r="1233" spans="1:29" x14ac:dyDescent="0.25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</row>
    <row r="1234" spans="1:29" x14ac:dyDescent="0.25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</row>
    <row r="1235" spans="1:29" x14ac:dyDescent="0.25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</row>
    <row r="1236" spans="1:29" x14ac:dyDescent="0.25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</row>
    <row r="1237" spans="1:29" x14ac:dyDescent="0.25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</row>
    <row r="1238" spans="1:29" x14ac:dyDescent="0.25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</row>
    <row r="1239" spans="1:29" x14ac:dyDescent="0.25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</row>
    <row r="1240" spans="1:29" x14ac:dyDescent="0.25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</row>
    <row r="1241" spans="1:29" x14ac:dyDescent="0.25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</row>
    <row r="1242" spans="1:29" x14ac:dyDescent="0.25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</row>
    <row r="1243" spans="1:29" x14ac:dyDescent="0.25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</row>
    <row r="1244" spans="1:29" x14ac:dyDescent="0.25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</row>
    <row r="1245" spans="1:29" x14ac:dyDescent="0.25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</row>
    <row r="1246" spans="1:29" x14ac:dyDescent="0.25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</row>
    <row r="1247" spans="1:29" x14ac:dyDescent="0.25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</row>
    <row r="1248" spans="1:29" x14ac:dyDescent="0.25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</row>
    <row r="1249" spans="1:29" x14ac:dyDescent="0.25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</row>
    <row r="1250" spans="1:29" x14ac:dyDescent="0.25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</row>
    <row r="1251" spans="1:29" x14ac:dyDescent="0.25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</row>
    <row r="1252" spans="1:29" x14ac:dyDescent="0.25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</row>
    <row r="1253" spans="1:29" x14ac:dyDescent="0.25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</row>
    <row r="1254" spans="1:29" x14ac:dyDescent="0.25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</row>
    <row r="1255" spans="1:29" x14ac:dyDescent="0.25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</row>
    <row r="1256" spans="1:29" x14ac:dyDescent="0.25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</row>
    <row r="1257" spans="1:29" x14ac:dyDescent="0.25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</row>
    <row r="1258" spans="1:29" x14ac:dyDescent="0.25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</row>
    <row r="1259" spans="1:29" x14ac:dyDescent="0.25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</row>
    <row r="1260" spans="1:29" x14ac:dyDescent="0.25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</row>
    <row r="1261" spans="1:29" x14ac:dyDescent="0.25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</row>
    <row r="1262" spans="1:29" x14ac:dyDescent="0.25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</row>
    <row r="1263" spans="1:29" x14ac:dyDescent="0.25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</row>
    <row r="1264" spans="1:29" x14ac:dyDescent="0.25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</row>
    <row r="1265" spans="1:29" x14ac:dyDescent="0.25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</row>
    <row r="1266" spans="1:29" x14ac:dyDescent="0.25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</row>
    <row r="1267" spans="1:29" x14ac:dyDescent="0.25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</row>
    <row r="1268" spans="1:29" x14ac:dyDescent="0.25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</row>
    <row r="1269" spans="1:29" x14ac:dyDescent="0.25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</row>
    <row r="1270" spans="1:29" x14ac:dyDescent="0.25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</row>
    <row r="1271" spans="1:29" x14ac:dyDescent="0.25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</row>
    <row r="1272" spans="1:29" x14ac:dyDescent="0.25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</row>
    <row r="1273" spans="1:29" x14ac:dyDescent="0.25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</row>
    <row r="1274" spans="1:29" x14ac:dyDescent="0.25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</row>
    <row r="1275" spans="1:29" x14ac:dyDescent="0.25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</row>
    <row r="1276" spans="1:29" x14ac:dyDescent="0.25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</row>
    <row r="1277" spans="1:29" x14ac:dyDescent="0.25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</row>
    <row r="1278" spans="1:29" x14ac:dyDescent="0.25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</row>
    <row r="1279" spans="1:29" x14ac:dyDescent="0.25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</row>
    <row r="1280" spans="1:29" x14ac:dyDescent="0.25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</row>
    <row r="1281" spans="1:29" x14ac:dyDescent="0.25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</row>
    <row r="1282" spans="1:29" x14ac:dyDescent="0.25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</row>
    <row r="1283" spans="1:29" x14ac:dyDescent="0.25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</row>
    <row r="1284" spans="1:29" x14ac:dyDescent="0.25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</row>
    <row r="1285" spans="1:29" x14ac:dyDescent="0.25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</row>
    <row r="1286" spans="1:29" x14ac:dyDescent="0.25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</row>
    <row r="1287" spans="1:29" x14ac:dyDescent="0.25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</row>
    <row r="1288" spans="1:29" x14ac:dyDescent="0.25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</row>
    <row r="1289" spans="1:29" x14ac:dyDescent="0.25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</row>
    <row r="1290" spans="1:29" x14ac:dyDescent="0.25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</row>
    <row r="1291" spans="1:29" x14ac:dyDescent="0.25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</row>
    <row r="1292" spans="1:29" x14ac:dyDescent="0.25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</row>
    <row r="1293" spans="1:29" x14ac:dyDescent="0.25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</row>
    <row r="1294" spans="1:29" x14ac:dyDescent="0.25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</row>
    <row r="1295" spans="1:29" x14ac:dyDescent="0.25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</row>
    <row r="1296" spans="1:29" x14ac:dyDescent="0.25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</row>
    <row r="1297" spans="1:29" x14ac:dyDescent="0.25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</row>
    <row r="1298" spans="1:29" x14ac:dyDescent="0.25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</row>
    <row r="1299" spans="1:29" x14ac:dyDescent="0.25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</row>
    <row r="1300" spans="1:29" x14ac:dyDescent="0.25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</row>
    <row r="1301" spans="1:29" x14ac:dyDescent="0.25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</row>
    <row r="1302" spans="1:29" x14ac:dyDescent="0.25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</row>
    <row r="1303" spans="1:29" x14ac:dyDescent="0.25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</row>
    <row r="1304" spans="1:29" x14ac:dyDescent="0.25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</row>
    <row r="1305" spans="1:29" x14ac:dyDescent="0.25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</row>
    <row r="1306" spans="1:29" x14ac:dyDescent="0.25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</row>
    <row r="1307" spans="1:29" x14ac:dyDescent="0.25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</row>
    <row r="1308" spans="1:29" x14ac:dyDescent="0.25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</row>
    <row r="1309" spans="1:29" x14ac:dyDescent="0.25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</row>
    <row r="1310" spans="1:29" x14ac:dyDescent="0.25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</row>
    <row r="1311" spans="1:29" x14ac:dyDescent="0.25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</row>
    <row r="1312" spans="1:29" x14ac:dyDescent="0.25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</row>
    <row r="1313" spans="1:29" x14ac:dyDescent="0.25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</row>
    <row r="1314" spans="1:29" x14ac:dyDescent="0.25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</row>
    <row r="1315" spans="1:29" x14ac:dyDescent="0.25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</row>
    <row r="1316" spans="1:29" x14ac:dyDescent="0.25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</row>
    <row r="1317" spans="1:29" x14ac:dyDescent="0.25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</row>
    <row r="1318" spans="1:29" x14ac:dyDescent="0.25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</row>
    <row r="1319" spans="1:29" x14ac:dyDescent="0.25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</row>
    <row r="1320" spans="1:29" x14ac:dyDescent="0.25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</row>
    <row r="1321" spans="1:29" x14ac:dyDescent="0.25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</row>
    <row r="1322" spans="1:29" x14ac:dyDescent="0.25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</row>
    <row r="1323" spans="1:29" x14ac:dyDescent="0.25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</row>
    <row r="1324" spans="1:29" x14ac:dyDescent="0.25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</row>
    <row r="1325" spans="1:29" x14ac:dyDescent="0.25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</row>
    <row r="1326" spans="1:29" x14ac:dyDescent="0.25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</row>
    <row r="1327" spans="1:29" x14ac:dyDescent="0.25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</row>
    <row r="1328" spans="1:29" x14ac:dyDescent="0.25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</row>
    <row r="1329" spans="1:29" x14ac:dyDescent="0.25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</row>
    <row r="1330" spans="1:29" x14ac:dyDescent="0.25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</row>
    <row r="1331" spans="1:29" x14ac:dyDescent="0.25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</row>
    <row r="1332" spans="1:29" x14ac:dyDescent="0.25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</row>
    <row r="1333" spans="1:29" x14ac:dyDescent="0.25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</row>
    <row r="1334" spans="1:29" x14ac:dyDescent="0.25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</row>
    <row r="1335" spans="1:29" x14ac:dyDescent="0.25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</row>
    <row r="1336" spans="1:29" x14ac:dyDescent="0.25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</row>
    <row r="1337" spans="1:29" x14ac:dyDescent="0.25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</row>
    <row r="1338" spans="1:29" x14ac:dyDescent="0.25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  <c r="AB1338"/>
      <c r="AC1338"/>
    </row>
    <row r="1339" spans="1:29" x14ac:dyDescent="0.25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</row>
    <row r="1340" spans="1:29" x14ac:dyDescent="0.25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</row>
    <row r="1341" spans="1:29" x14ac:dyDescent="0.25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  <c r="AB1341"/>
      <c r="AC1341"/>
    </row>
    <row r="1342" spans="1:29" x14ac:dyDescent="0.25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</row>
    <row r="1343" spans="1:29" x14ac:dyDescent="0.25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</row>
    <row r="1344" spans="1:29" x14ac:dyDescent="0.25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  <c r="AC1344"/>
    </row>
    <row r="1345" spans="1:29" x14ac:dyDescent="0.25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</row>
    <row r="1346" spans="1:29" x14ac:dyDescent="0.25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</row>
    <row r="1347" spans="1:29" x14ac:dyDescent="0.25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  <c r="AC1347"/>
    </row>
    <row r="1348" spans="1:29" x14ac:dyDescent="0.25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</row>
    <row r="1349" spans="1:29" x14ac:dyDescent="0.25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</row>
    <row r="1350" spans="1:29" x14ac:dyDescent="0.25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</row>
    <row r="1351" spans="1:29" x14ac:dyDescent="0.25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</row>
    <row r="1352" spans="1:29" x14ac:dyDescent="0.25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</row>
    <row r="1353" spans="1:29" x14ac:dyDescent="0.25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</row>
    <row r="1354" spans="1:29" x14ac:dyDescent="0.25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</row>
    <row r="1355" spans="1:29" x14ac:dyDescent="0.25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</row>
    <row r="1356" spans="1:29" x14ac:dyDescent="0.25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</row>
    <row r="1357" spans="1:29" x14ac:dyDescent="0.25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</row>
    <row r="1358" spans="1:29" x14ac:dyDescent="0.25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</row>
    <row r="1359" spans="1:29" x14ac:dyDescent="0.25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</row>
    <row r="1360" spans="1:29" x14ac:dyDescent="0.25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</row>
    <row r="1361" spans="1:29" x14ac:dyDescent="0.25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</row>
    <row r="1362" spans="1:29" x14ac:dyDescent="0.25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  <c r="AC1362"/>
    </row>
    <row r="1363" spans="1:29" x14ac:dyDescent="0.25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</row>
    <row r="1364" spans="1:29" x14ac:dyDescent="0.25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</row>
    <row r="1365" spans="1:29" x14ac:dyDescent="0.25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</row>
    <row r="1366" spans="1:29" x14ac:dyDescent="0.25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</row>
    <row r="1367" spans="1:29" x14ac:dyDescent="0.25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</row>
    <row r="1368" spans="1:29" x14ac:dyDescent="0.25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</row>
    <row r="1369" spans="1:29" x14ac:dyDescent="0.25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</row>
    <row r="1370" spans="1:29" x14ac:dyDescent="0.25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</row>
    <row r="1371" spans="1:29" x14ac:dyDescent="0.25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</row>
    <row r="1372" spans="1:29" x14ac:dyDescent="0.25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</row>
    <row r="1373" spans="1:29" x14ac:dyDescent="0.25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</row>
    <row r="1374" spans="1:29" x14ac:dyDescent="0.25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</row>
    <row r="1375" spans="1:29" x14ac:dyDescent="0.25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</row>
    <row r="1376" spans="1:29" x14ac:dyDescent="0.25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</row>
    <row r="1377" spans="1:29" x14ac:dyDescent="0.25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</row>
    <row r="1378" spans="1:29" x14ac:dyDescent="0.25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</row>
    <row r="1379" spans="1:29" x14ac:dyDescent="0.25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</row>
    <row r="1380" spans="1:29" x14ac:dyDescent="0.25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</row>
    <row r="1381" spans="1:29" x14ac:dyDescent="0.25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</row>
    <row r="1382" spans="1:29" x14ac:dyDescent="0.25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</row>
    <row r="1383" spans="1:29" x14ac:dyDescent="0.25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  <c r="AC1383"/>
    </row>
    <row r="1384" spans="1:29" x14ac:dyDescent="0.25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</row>
    <row r="1385" spans="1:29" x14ac:dyDescent="0.25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</row>
    <row r="1386" spans="1:29" x14ac:dyDescent="0.25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</row>
    <row r="1387" spans="1:29" x14ac:dyDescent="0.25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</row>
    <row r="1388" spans="1:29" x14ac:dyDescent="0.25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</row>
    <row r="1389" spans="1:29" x14ac:dyDescent="0.25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</row>
    <row r="1390" spans="1:29" x14ac:dyDescent="0.25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</row>
    <row r="1391" spans="1:29" x14ac:dyDescent="0.25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</row>
    <row r="1392" spans="1:29" x14ac:dyDescent="0.25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</row>
    <row r="1393" spans="1:29" x14ac:dyDescent="0.25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</row>
    <row r="1394" spans="1:29" x14ac:dyDescent="0.25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</row>
    <row r="1395" spans="1:29" x14ac:dyDescent="0.25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</row>
    <row r="1396" spans="1:29" x14ac:dyDescent="0.25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</row>
    <row r="1397" spans="1:29" x14ac:dyDescent="0.25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</row>
    <row r="1398" spans="1:29" x14ac:dyDescent="0.25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</row>
    <row r="1399" spans="1:29" x14ac:dyDescent="0.25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</row>
    <row r="1400" spans="1:29" x14ac:dyDescent="0.25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</row>
    <row r="1401" spans="1:29" x14ac:dyDescent="0.25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</row>
    <row r="1402" spans="1:29" x14ac:dyDescent="0.25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</row>
    <row r="1403" spans="1:29" x14ac:dyDescent="0.25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</row>
    <row r="1404" spans="1:29" x14ac:dyDescent="0.25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</row>
    <row r="1405" spans="1:29" x14ac:dyDescent="0.25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</row>
    <row r="1406" spans="1:29" x14ac:dyDescent="0.25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</row>
    <row r="1407" spans="1:29" x14ac:dyDescent="0.25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</row>
    <row r="1408" spans="1:29" x14ac:dyDescent="0.25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</row>
    <row r="1409" spans="1:29" x14ac:dyDescent="0.25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</row>
    <row r="1410" spans="1:29" x14ac:dyDescent="0.25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</row>
    <row r="1411" spans="1:29" x14ac:dyDescent="0.25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</row>
    <row r="1412" spans="1:29" x14ac:dyDescent="0.25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</row>
    <row r="1413" spans="1:29" x14ac:dyDescent="0.25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</row>
    <row r="1414" spans="1:29" x14ac:dyDescent="0.25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</row>
    <row r="1415" spans="1:29" x14ac:dyDescent="0.25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</row>
    <row r="1416" spans="1:29" x14ac:dyDescent="0.25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</row>
    <row r="1417" spans="1:29" x14ac:dyDescent="0.25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</row>
    <row r="1418" spans="1:29" x14ac:dyDescent="0.25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</row>
    <row r="1419" spans="1:29" x14ac:dyDescent="0.25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  <c r="AC1419"/>
    </row>
    <row r="1420" spans="1:29" x14ac:dyDescent="0.25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</row>
    <row r="1421" spans="1:29" x14ac:dyDescent="0.25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</row>
    <row r="1422" spans="1:29" x14ac:dyDescent="0.25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</row>
    <row r="1423" spans="1:29" x14ac:dyDescent="0.25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</row>
    <row r="1424" spans="1:29" x14ac:dyDescent="0.25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</row>
    <row r="1425" spans="1:29" x14ac:dyDescent="0.25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</row>
    <row r="1426" spans="1:29" x14ac:dyDescent="0.25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</row>
    <row r="1427" spans="1:29" x14ac:dyDescent="0.25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</row>
    <row r="1428" spans="1:29" x14ac:dyDescent="0.25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</row>
    <row r="1429" spans="1:29" x14ac:dyDescent="0.25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</row>
    <row r="1430" spans="1:29" x14ac:dyDescent="0.25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</row>
    <row r="1431" spans="1:29" x14ac:dyDescent="0.25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</row>
    <row r="1432" spans="1:29" x14ac:dyDescent="0.25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</row>
    <row r="1433" spans="1:29" x14ac:dyDescent="0.25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</row>
    <row r="1434" spans="1:29" x14ac:dyDescent="0.25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</row>
    <row r="1435" spans="1:29" x14ac:dyDescent="0.25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</row>
    <row r="1436" spans="1:29" x14ac:dyDescent="0.25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</row>
    <row r="1437" spans="1:29" x14ac:dyDescent="0.25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</row>
    <row r="1438" spans="1:29" x14ac:dyDescent="0.25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</row>
    <row r="1439" spans="1:29" x14ac:dyDescent="0.25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</row>
    <row r="1440" spans="1:29" x14ac:dyDescent="0.25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</row>
    <row r="1441" spans="1:29" x14ac:dyDescent="0.25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</row>
    <row r="1442" spans="1:29" x14ac:dyDescent="0.25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</row>
    <row r="1443" spans="1:29" x14ac:dyDescent="0.25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</row>
    <row r="1444" spans="1:29" x14ac:dyDescent="0.25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</row>
    <row r="1445" spans="1:29" x14ac:dyDescent="0.25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</row>
    <row r="1446" spans="1:29" x14ac:dyDescent="0.25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</row>
    <row r="1447" spans="1:29" x14ac:dyDescent="0.25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</row>
    <row r="1448" spans="1:29" x14ac:dyDescent="0.25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</row>
    <row r="1449" spans="1:29" x14ac:dyDescent="0.25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</row>
    <row r="1450" spans="1:29" x14ac:dyDescent="0.25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</row>
    <row r="1451" spans="1:29" x14ac:dyDescent="0.25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  <c r="AC1451"/>
    </row>
    <row r="1452" spans="1:29" x14ac:dyDescent="0.25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  <c r="AB1452"/>
      <c r="AC1452"/>
    </row>
    <row r="1453" spans="1:29" x14ac:dyDescent="0.25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  <c r="AC1453"/>
    </row>
    <row r="1454" spans="1:29" x14ac:dyDescent="0.25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  <c r="AC1454"/>
    </row>
    <row r="1455" spans="1:29" x14ac:dyDescent="0.25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</row>
    <row r="1456" spans="1:29" x14ac:dyDescent="0.25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  <c r="AB1456"/>
      <c r="AC1456"/>
    </row>
    <row r="1457" spans="1:29" x14ac:dyDescent="0.25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</row>
    <row r="1458" spans="1:29" x14ac:dyDescent="0.25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</row>
    <row r="1459" spans="1:29" x14ac:dyDescent="0.25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</row>
    <row r="1460" spans="1:29" x14ac:dyDescent="0.25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</row>
    <row r="1461" spans="1:29" x14ac:dyDescent="0.25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  <c r="AB1461"/>
      <c r="AC1461"/>
    </row>
    <row r="1462" spans="1:29" x14ac:dyDescent="0.25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</row>
    <row r="1463" spans="1:29" x14ac:dyDescent="0.25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</row>
    <row r="1464" spans="1:29" x14ac:dyDescent="0.25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</row>
    <row r="1465" spans="1:29" x14ac:dyDescent="0.25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  <c r="AB1465"/>
      <c r="AC1465"/>
    </row>
    <row r="1466" spans="1:29" x14ac:dyDescent="0.25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  <c r="AC1466"/>
    </row>
    <row r="1467" spans="1:29" x14ac:dyDescent="0.25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  <c r="AB1467"/>
      <c r="AC1467"/>
    </row>
    <row r="1468" spans="1:29" x14ac:dyDescent="0.25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  <c r="AB1468"/>
      <c r="AC1468"/>
    </row>
    <row r="1469" spans="1:29" x14ac:dyDescent="0.25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  <c r="AC1469"/>
    </row>
    <row r="1470" spans="1:29" x14ac:dyDescent="0.25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  <c r="AB1470"/>
      <c r="AC1470"/>
    </row>
    <row r="1471" spans="1:29" x14ac:dyDescent="0.25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  <c r="AB1471"/>
      <c r="AC1471"/>
    </row>
    <row r="1472" spans="1:29" x14ac:dyDescent="0.25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  <c r="AC1472"/>
    </row>
    <row r="1473" spans="1:29" x14ac:dyDescent="0.25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  <c r="AB1473"/>
      <c r="AC1473"/>
    </row>
    <row r="1474" spans="1:29" x14ac:dyDescent="0.25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  <c r="AB1474"/>
      <c r="AC1474"/>
    </row>
    <row r="1475" spans="1:29" x14ac:dyDescent="0.25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  <c r="AC1475"/>
    </row>
    <row r="1476" spans="1:29" x14ac:dyDescent="0.25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  <c r="AB1476"/>
      <c r="AC1476"/>
    </row>
    <row r="1477" spans="1:29" x14ac:dyDescent="0.25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  <c r="AB1477"/>
      <c r="AC1477"/>
    </row>
    <row r="1478" spans="1:29" x14ac:dyDescent="0.25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  <c r="AC1478"/>
    </row>
    <row r="1479" spans="1:29" x14ac:dyDescent="0.25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  <c r="AB1479"/>
      <c r="AC1479"/>
    </row>
    <row r="1480" spans="1:29" x14ac:dyDescent="0.25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  <c r="AB1480"/>
      <c r="AC1480"/>
    </row>
    <row r="1481" spans="1:29" x14ac:dyDescent="0.25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  <c r="AC1481"/>
    </row>
    <row r="1482" spans="1:29" x14ac:dyDescent="0.25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  <c r="AB1482"/>
      <c r="AC1482"/>
    </row>
    <row r="1483" spans="1:29" x14ac:dyDescent="0.25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  <c r="AB1483"/>
      <c r="AC1483"/>
    </row>
    <row r="1484" spans="1:29" x14ac:dyDescent="0.25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</row>
    <row r="1485" spans="1:29" x14ac:dyDescent="0.25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</row>
    <row r="1486" spans="1:29" x14ac:dyDescent="0.25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</row>
    <row r="1487" spans="1:29" x14ac:dyDescent="0.25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</row>
    <row r="1488" spans="1:29" x14ac:dyDescent="0.25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  <c r="AB1488"/>
      <c r="AC1488"/>
    </row>
    <row r="1489" spans="1:29" x14ac:dyDescent="0.25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</row>
    <row r="1490" spans="1:29" x14ac:dyDescent="0.25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  <c r="AC1490"/>
    </row>
    <row r="1491" spans="1:29" x14ac:dyDescent="0.25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  <c r="AB1491"/>
      <c r="AC1491"/>
    </row>
    <row r="1492" spans="1:29" x14ac:dyDescent="0.25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  <c r="AB1492"/>
      <c r="AC1492"/>
    </row>
    <row r="1493" spans="1:29" x14ac:dyDescent="0.25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  <c r="AC1493"/>
    </row>
    <row r="1494" spans="1:29" x14ac:dyDescent="0.25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  <c r="AB1494"/>
      <c r="AC1494"/>
    </row>
    <row r="1495" spans="1:29" x14ac:dyDescent="0.25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  <c r="AB1495"/>
      <c r="AC1495"/>
    </row>
    <row r="1496" spans="1:29" x14ac:dyDescent="0.25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</row>
    <row r="1497" spans="1:29" x14ac:dyDescent="0.25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</row>
    <row r="1498" spans="1:29" x14ac:dyDescent="0.25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  <c r="AB1498"/>
      <c r="AC1498"/>
    </row>
    <row r="1499" spans="1:29" x14ac:dyDescent="0.25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  <c r="AC1499"/>
    </row>
    <row r="1500" spans="1:29" x14ac:dyDescent="0.25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  <c r="AB1500"/>
      <c r="AC150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2021-04-21T14:40:21Z</dcterms:created>
  <dcterms:modified xsi:type="dcterms:W3CDTF">2021-04-21T14:42:44Z</dcterms:modified>
</cp:coreProperties>
</file>