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OneDrive\Exam 5\Excel Demos\Pricing-05\"/>
    </mc:Choice>
  </mc:AlternateContent>
  <bookViews>
    <workbookView xWindow="0" yWindow="0" windowWidth="24000" windowHeight="9735"/>
  </bookViews>
  <sheets>
    <sheet name="TOC" sheetId="1" r:id="rId1"/>
    <sheet name="W-05-Trd1" sheetId="2" r:id="rId2"/>
    <sheet name="W-05-Trd3" sheetId="3" r:id="rId3"/>
    <sheet name="W-05-PremDev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" i="3" l="1"/>
  <c r="Y5" i="2" l="1"/>
  <c r="Z5" i="2"/>
  <c r="X6" i="2"/>
  <c r="X13" i="2" s="1"/>
  <c r="R16" i="2" s="1"/>
  <c r="Y6" i="2"/>
  <c r="Z6" i="2"/>
  <c r="X12" i="2"/>
  <c r="X5" i="2" s="1"/>
  <c r="Y13" i="2"/>
  <c r="Z13" i="2"/>
  <c r="V3" i="4"/>
  <c r="T6" i="4"/>
  <c r="R7" i="4"/>
  <c r="R14" i="4" s="1"/>
  <c r="U9" i="4"/>
  <c r="T14" i="4"/>
  <c r="W14" i="4"/>
  <c r="T15" i="4"/>
  <c r="U19" i="4"/>
  <c r="R22" i="4"/>
  <c r="T22" i="4"/>
  <c r="W22" i="4"/>
  <c r="P9" i="3"/>
  <c r="Q9" i="3"/>
  <c r="U9" i="3" s="1"/>
  <c r="Q28" i="3" s="1"/>
  <c r="S9" i="3"/>
  <c r="P10" i="3"/>
  <c r="Q10" i="3"/>
  <c r="U10" i="3" s="1"/>
  <c r="Q29" i="3" s="1"/>
  <c r="S10" i="3"/>
  <c r="P11" i="3"/>
  <c r="Q11" i="3"/>
  <c r="U11" i="3" s="1"/>
  <c r="Q30" i="3" s="1"/>
  <c r="S11" i="3"/>
  <c r="V16" i="3"/>
  <c r="Q17" i="3" s="1"/>
  <c r="Q18" i="3" s="1"/>
  <c r="W16" i="3"/>
  <c r="R21" i="3"/>
  <c r="P28" i="3"/>
  <c r="P29" i="3"/>
  <c r="P30" i="3"/>
  <c r="R15" i="4" l="1"/>
  <c r="R17" i="4" s="1"/>
  <c r="T28" i="4" s="1"/>
  <c r="R29" i="4" s="1"/>
  <c r="R23" i="4"/>
  <c r="R28" i="4" s="1"/>
  <c r="Q22" i="3"/>
  <c r="S21" i="3"/>
  <c r="R9" i="2"/>
  <c r="S28" i="3" l="1"/>
  <c r="U28" i="3" s="1"/>
  <c r="S29" i="3"/>
  <c r="U29" i="3" s="1"/>
  <c r="S30" i="3"/>
  <c r="U30" i="3" s="1"/>
</calcChain>
</file>

<file path=xl/sharedStrings.xml><?xml version="1.0" encoding="utf-8"?>
<sst xmlns="http://schemas.openxmlformats.org/spreadsheetml/2006/main" count="580" uniqueCount="120">
  <si>
    <t xml:space="preserve">Exam 5: Pricing - Chapter </t>
  </si>
  <si>
    <t>Question</t>
  </si>
  <si>
    <t>Sheet</t>
  </si>
  <si>
    <t>Type</t>
  </si>
  <si>
    <t>W-05-Trd1</t>
  </si>
  <si>
    <t>Trend Period for 1-Step Premium Trending</t>
  </si>
  <si>
    <t>W-05-Trd3</t>
  </si>
  <si>
    <t>2-Step Premium Trending</t>
  </si>
  <si>
    <t>W-05-PremDev</t>
  </si>
  <si>
    <t>Premium Development</t>
  </si>
  <si>
    <t>Reading:</t>
  </si>
  <si>
    <t>Werner 05: Premium</t>
  </si>
  <si>
    <t>|</t>
  </si>
  <si>
    <t>Model:</t>
  </si>
  <si>
    <t>Pricing Components</t>
  </si>
  <si>
    <t>Problem Type:</t>
  </si>
  <si>
    <t>AWD</t>
  </si>
  <si>
    <t xml:space="preserve"> AWD for historical and effective period</t>
  </si>
  <si>
    <t>year</t>
  </si>
  <si>
    <t>month</t>
  </si>
  <si>
    <t>day</t>
  </si>
  <si>
    <t>Find</t>
  </si>
  <si>
    <t>Calculate the following quantities:</t>
  </si>
  <si>
    <t>AWD 1</t>
  </si>
  <si>
    <t>=</t>
  </si>
  <si>
    <t>(mid-point of historical period) - 0.5 x (term)</t>
  </si>
  <si>
    <t>AWD 2</t>
  </si>
  <si>
    <t>(mid-point of effective period)</t>
  </si>
  <si>
    <t>(a)</t>
  </si>
  <si>
    <t xml:space="preserve">AWD for policies earned during the historical period </t>
  </si>
  <si>
    <t>(b)</t>
  </si>
  <si>
    <t>AWD for policies written during the effective period</t>
  </si>
  <si>
    <t>trend period</t>
  </si>
  <si>
    <t>-</t>
  </si>
  <si>
    <t>(c)</t>
  </si>
  <si>
    <t xml:space="preserve">AED for policies earned during the historical period </t>
  </si>
  <si>
    <t>(d)</t>
  </si>
  <si>
    <t>AED for policies written during the effective period</t>
  </si>
  <si>
    <t>(e)</t>
  </si>
  <si>
    <t>trend period for 1-step trending</t>
  </si>
  <si>
    <t>AED</t>
  </si>
  <si>
    <t>AED for historical and effective period</t>
  </si>
  <si>
    <t>AED 1</t>
  </si>
  <si>
    <t>(mid-point of historical period)</t>
  </si>
  <si>
    <t>07</t>
  </si>
  <si>
    <t>01</t>
  </si>
  <si>
    <t>Given</t>
  </si>
  <si>
    <t>historical period:</t>
  </si>
  <si>
    <t>CY</t>
  </si>
  <si>
    <t>AED 2</t>
  </si>
  <si>
    <t>(mid-point of effective period) + 0.5 x (term)</t>
  </si>
  <si>
    <t>effective date:</t>
  </si>
  <si>
    <t xml:space="preserve"> (year, month, day)</t>
  </si>
  <si>
    <t>rates in effect for</t>
  </si>
  <si>
    <t>months</t>
  </si>
  <si>
    <t>policy term:</t>
  </si>
  <si>
    <t>* The trend period is the same regardless of whether you use written or earned dates.</t>
  </si>
  <si>
    <t>Trend Period for Premium Trending</t>
  </si>
  <si>
    <t>2017.Fall #1</t>
  </si>
  <si>
    <t>Calculate the premium trend factor for each year for the given rate change effective date using 2-step trending.</t>
  </si>
  <si>
    <t>Step 1</t>
  </si>
  <si>
    <t xml:space="preserve"> adjustment factor</t>
  </si>
  <si>
    <t>(lastest AWP @ CRL)</t>
  </si>
  <si>
    <t>/</t>
  </si>
  <si>
    <t>(AEP @ CRL for each CY)</t>
  </si>
  <si>
    <t>latest</t>
  </si>
  <si>
    <t>step 1</t>
  </si>
  <si>
    <t>AEP</t>
  </si>
  <si>
    <t>AWP</t>
  </si>
  <si>
    <t>CY AEP</t>
  </si>
  <si>
    <t>factor</t>
  </si>
  <si>
    <t>@</t>
  </si>
  <si>
    <t>CRL</t>
  </si>
  <si>
    <t>projected premium trend</t>
  </si>
  <si>
    <t>AEP @ CRL for 2023 Q4</t>
  </si>
  <si>
    <t>AWP @ CRL for 2023 Q4</t>
  </si>
  <si>
    <t>Step 2</t>
  </si>
  <si>
    <t xml:space="preserve"> trend period for step 2</t>
  </si>
  <si>
    <t>(AWD for latest available quarter)</t>
  </si>
  <si>
    <t>to</t>
  </si>
  <si>
    <t>(AWD of effective period)</t>
  </si>
  <si>
    <t>years</t>
  </si>
  <si>
    <t xml:space="preserve"> trend factor for step 2</t>
  </si>
  <si>
    <t xml:space="preserve">(     1   + </t>
  </si>
  <si>
    <t>Final Result:</t>
  </si>
  <si>
    <t>premium</t>
  </si>
  <si>
    <t>step 2</t>
  </si>
  <si>
    <t>trend</t>
  </si>
  <si>
    <t>x</t>
  </si>
  <si>
    <t>&lt;====</t>
  </si>
  <si>
    <t>final answer</t>
  </si>
  <si>
    <t xml:space="preserve"> calculate number of policies with audit complete by year-end</t>
  </si>
  <si>
    <t>Calculate the PY premium development factor year-end:</t>
  </si>
  <si>
    <t>n</t>
  </si>
  <si>
    <t>( months after policy expiration until first audit )</t>
  </si>
  <si>
    <t>WC carrier writes</t>
  </si>
  <si>
    <t>annual policy per month in</t>
  </si>
  <si>
    <t xml:space="preserve"> (assume first day of month)</t>
  </si>
  <si>
    <t>Step 2a</t>
  </si>
  <si>
    <t xml:space="preserve"> calculate PY written premium as of year-end</t>
  </si>
  <si>
    <t>Estimated premium at policy inception:</t>
  </si>
  <si>
    <t>Months after policy expiration until first audit:</t>
  </si>
  <si>
    <t>Current PY WP</t>
  </si>
  <si>
    <t>( est. premium )</t>
  </si>
  <si>
    <t>( historical upward development )</t>
  </si>
  <si>
    <t>Historical upward premium development at audit</t>
  </si>
  <si>
    <t>+</t>
  </si>
  <si>
    <t>( 12 - n )</t>
  </si>
  <si>
    <t>Step 2b</t>
  </si>
  <si>
    <t xml:space="preserve"> calculate final PY written premium at year-end</t>
  </si>
  <si>
    <t xml:space="preserve"> (all policy audits are now complete)</t>
  </si>
  <si>
    <t>Final PY WP</t>
  </si>
  <si>
    <t>Step 3</t>
  </si>
  <si>
    <t xml:space="preserve"> calcuate premium development factor</t>
  </si>
  <si>
    <t>PDF</t>
  </si>
  <si>
    <t>step 2b</t>
  </si>
  <si>
    <t>step 2a</t>
  </si>
  <si>
    <t>(final answer)</t>
  </si>
  <si>
    <t>10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</si>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</sst>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%"/>
    <numFmt numFmtId="166" formatCode="#,##0.0"/>
    <numFmt numFmtId="167" formatCode="#,##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0" fontId="0" fillId="5" borderId="0" xfId="0" applyFont="1" applyFill="1"/>
    <xf numFmtId="0" fontId="0" fillId="5" borderId="0" xfId="0" applyFont="1" applyFill="1" applyBorder="1"/>
    <xf numFmtId="0" fontId="5" fillId="5" borderId="1" xfId="0" applyFont="1" applyFill="1" applyBorder="1" applyAlignment="1">
      <alignment horizontal="center"/>
    </xf>
    <xf numFmtId="0" fontId="7" fillId="5" borderId="0" xfId="5" applyFill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5" fillId="0" borderId="0" xfId="0" applyFont="1"/>
    <xf numFmtId="0" fontId="0" fillId="0" borderId="0" xfId="0" applyFont="1"/>
    <xf numFmtId="0" fontId="8" fillId="0" borderId="0" xfId="0" applyFont="1"/>
    <xf numFmtId="0" fontId="0" fillId="0" borderId="0" xfId="0" applyFont="1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0" fontId="3" fillId="3" borderId="0" xfId="3" applyAlignment="1">
      <alignment horizontal="center"/>
    </xf>
    <xf numFmtId="0" fontId="9" fillId="0" borderId="0" xfId="0" applyFont="1" applyAlignment="1">
      <alignment horizontal="center"/>
    </xf>
    <xf numFmtId="3" fontId="0" fillId="0" borderId="0" xfId="0" applyNumberFormat="1"/>
    <xf numFmtId="3" fontId="5" fillId="0" borderId="0" xfId="0" applyNumberFormat="1" applyFont="1"/>
    <xf numFmtId="0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right"/>
    </xf>
    <xf numFmtId="3" fontId="0" fillId="0" borderId="0" xfId="0" quotePrefix="1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0" fillId="6" borderId="0" xfId="0" applyNumberFormat="1" applyFont="1" applyFill="1" applyAlignment="1">
      <alignment horizontal="center"/>
    </xf>
    <xf numFmtId="3" fontId="0" fillId="6" borderId="0" xfId="0" applyNumberFormat="1" applyFont="1" applyFill="1" applyAlignment="1">
      <alignment horizontal="center"/>
    </xf>
    <xf numFmtId="3" fontId="10" fillId="0" borderId="0" xfId="0" applyNumberFormat="1" applyFont="1" applyAlignment="1">
      <alignment horizontal="center"/>
    </xf>
    <xf numFmtId="0" fontId="0" fillId="6" borderId="0" xfId="0" quotePrefix="1" applyNumberFormat="1" applyFont="1" applyFill="1" applyAlignment="1">
      <alignment horizontal="center"/>
    </xf>
    <xf numFmtId="3" fontId="11" fillId="0" borderId="0" xfId="0" applyNumberFormat="1" applyFont="1" applyAlignment="1">
      <alignment horizontal="left"/>
    </xf>
    <xf numFmtId="3" fontId="0" fillId="6" borderId="0" xfId="0" applyNumberFormat="1" applyFont="1" applyFill="1"/>
    <xf numFmtId="3" fontId="5" fillId="6" borderId="0" xfId="0" applyNumberFormat="1" applyFont="1" applyFill="1" applyAlignment="1">
      <alignment horizontal="center"/>
    </xf>
    <xf numFmtId="3" fontId="0" fillId="0" borderId="0" xfId="0" quotePrefix="1" applyNumberFormat="1" applyFont="1"/>
    <xf numFmtId="3" fontId="12" fillId="0" borderId="0" xfId="0" applyNumberFormat="1" applyFont="1"/>
    <xf numFmtId="0" fontId="0" fillId="0" borderId="0" xfId="0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3" fillId="3" borderId="0" xfId="3" applyNumberFormat="1" applyAlignment="1">
      <alignment horizontal="center"/>
    </xf>
    <xf numFmtId="0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1" xfId="0" quotePrefix="1" applyNumberFormat="1" applyFont="1" applyBorder="1" applyAlignment="1">
      <alignment horizontal="center"/>
    </xf>
    <xf numFmtId="3" fontId="0" fillId="0" borderId="1" xfId="0" applyNumberFormat="1" applyFont="1" applyBorder="1"/>
    <xf numFmtId="0" fontId="0" fillId="0" borderId="0" xfId="0" quotePrefix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65" fontId="0" fillId="6" borderId="0" xfId="1" applyNumberFormat="1" applyFont="1" applyFill="1" applyAlignment="1">
      <alignment horizontal="center"/>
    </xf>
    <xf numFmtId="0" fontId="0" fillId="6" borderId="2" xfId="0" quotePrefix="1" applyNumberFormat="1" applyFont="1" applyFill="1" applyBorder="1" applyAlignment="1">
      <alignment horizontal="center"/>
    </xf>
    <xf numFmtId="0" fontId="0" fillId="6" borderId="2" xfId="0" applyNumberFormat="1" applyFont="1" applyFill="1" applyBorder="1" applyAlignment="1">
      <alignment horizontal="center"/>
    </xf>
    <xf numFmtId="166" fontId="0" fillId="0" borderId="0" xfId="0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3" fontId="2" fillId="2" borderId="0" xfId="2" applyNumberFormat="1"/>
    <xf numFmtId="164" fontId="2" fillId="2" borderId="0" xfId="2" applyNumberFormat="1" applyAlignment="1">
      <alignment horizontal="center"/>
    </xf>
    <xf numFmtId="3" fontId="8" fillId="0" borderId="0" xfId="0" applyNumberFormat="1" applyFont="1"/>
    <xf numFmtId="0" fontId="0" fillId="6" borderId="0" xfId="0" applyFont="1" applyFill="1" applyAlignment="1">
      <alignment horizontal="center"/>
    </xf>
    <xf numFmtId="3" fontId="0" fillId="0" borderId="0" xfId="0" applyNumberFormat="1" applyFont="1" applyAlignment="1">
      <alignment horizontal="centerContinuous"/>
    </xf>
    <xf numFmtId="0" fontId="0" fillId="0" borderId="0" xfId="0" applyFont="1" applyAlignment="1">
      <alignment horizontal="centerContinuous"/>
    </xf>
    <xf numFmtId="3" fontId="0" fillId="4" borderId="0" xfId="4" applyNumberFormat="1" applyFont="1" applyAlignment="1">
      <alignment horizontal="center"/>
    </xf>
    <xf numFmtId="4" fontId="0" fillId="0" borderId="0" xfId="0" applyNumberFormat="1" applyFont="1" applyAlignment="1">
      <alignment horizontal="left"/>
    </xf>
    <xf numFmtId="9" fontId="0" fillId="6" borderId="0" xfId="1" applyFont="1" applyFill="1" applyAlignment="1">
      <alignment horizontal="center"/>
    </xf>
    <xf numFmtId="4" fontId="0" fillId="0" borderId="0" xfId="0" applyNumberFormat="1" applyFont="1" applyAlignment="1">
      <alignment horizontal="center"/>
    </xf>
    <xf numFmtId="3" fontId="1" fillId="4" borderId="0" xfId="4" applyNumberFormat="1" applyAlignment="1">
      <alignment horizontal="center"/>
    </xf>
    <xf numFmtId="3" fontId="2" fillId="2" borderId="0" xfId="2" applyNumberFormat="1" applyAlignment="1">
      <alignment horizontal="center"/>
    </xf>
    <xf numFmtId="167" fontId="2" fillId="2" borderId="0" xfId="2" applyNumberFormat="1" applyAlignment="1">
      <alignment horizontal="center"/>
    </xf>
    <xf numFmtId="0" fontId="0" fillId="5" borderId="0" xfId="0" applyFont="1" applyFill="1" applyBorder="1" applyAlignment="1">
      <alignment horizontal="left"/>
    </xf>
    <xf numFmtId="0" fontId="6" fillId="5" borderId="0" xfId="0" applyFont="1" applyFill="1" applyAlignment="1">
      <alignment horizontal="center"/>
    </xf>
  </cellXfs>
  <cellStyles count="6">
    <cellStyle name="40% - Accent1" xfId="4" builtinId="31"/>
    <cellStyle name="Good" xfId="2" builtinId="26"/>
    <cellStyle name="Hyperlink" xfId="5" builtinId="8"/>
    <cellStyle name="Neutral" xfId="3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1210522</xdr:colOff>
      <xdr:row>4</xdr:row>
      <xdr:rowOff>70486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9.140625" style="1"/>
    <col min="2" max="2" width="22.7109375" style="1" customWidth="1"/>
    <col min="3" max="3" width="58.28515625" style="2" bestFit="1" customWidth="1"/>
    <col min="4" max="16384" width="9.140625" style="1"/>
  </cols>
  <sheetData>
    <row r="5" spans="1:3" x14ac:dyDescent="0.25">
      <c r="A5" s="59" t="s">
        <v>0</v>
      </c>
      <c r="B5" s="59"/>
      <c r="C5" s="59"/>
    </row>
    <row r="6" spans="1:3" ht="21" customHeight="1" x14ac:dyDescent="0.25">
      <c r="A6" s="59"/>
      <c r="B6" s="59"/>
      <c r="C6" s="59"/>
    </row>
    <row r="8" spans="1:3" x14ac:dyDescent="0.25">
      <c r="A8" s="2"/>
      <c r="B8" s="2"/>
    </row>
    <row r="9" spans="1:3" x14ac:dyDescent="0.25">
      <c r="A9" s="3" t="s">
        <v>1</v>
      </c>
      <c r="B9" s="3" t="s">
        <v>2</v>
      </c>
      <c r="C9" s="3" t="s">
        <v>3</v>
      </c>
    </row>
    <row r="10" spans="1:3" x14ac:dyDescent="0.25">
      <c r="A10" s="4">
        <v>1</v>
      </c>
      <c r="B10" s="58" t="s">
        <v>4</v>
      </c>
      <c r="C10" s="2" t="s">
        <v>5</v>
      </c>
    </row>
    <row r="11" spans="1:3" x14ac:dyDescent="0.25">
      <c r="A11" s="4">
        <v>2</v>
      </c>
      <c r="B11" s="58" t="s">
        <v>6</v>
      </c>
      <c r="C11" s="2" t="s">
        <v>7</v>
      </c>
    </row>
    <row r="12" spans="1:3" x14ac:dyDescent="0.25">
      <c r="A12" s="4">
        <v>3</v>
      </c>
      <c r="B12" s="58" t="s">
        <v>8</v>
      </c>
      <c r="C12" s="2" t="s">
        <v>9</v>
      </c>
    </row>
    <row r="13" spans="1:3" x14ac:dyDescent="0.25">
      <c r="A13" s="4"/>
      <c r="B13" s="5"/>
    </row>
    <row r="14" spans="1:3" x14ac:dyDescent="0.25">
      <c r="A14" s="4"/>
      <c r="B14" s="5"/>
    </row>
    <row r="15" spans="1:3" x14ac:dyDescent="0.25">
      <c r="A15" s="4"/>
      <c r="B15" s="5"/>
    </row>
    <row r="16" spans="1:3" x14ac:dyDescent="0.25">
      <c r="A16" s="4"/>
      <c r="B16" s="5"/>
    </row>
    <row r="17" spans="1:2" x14ac:dyDescent="0.25">
      <c r="A17" s="4"/>
      <c r="B17" s="5"/>
    </row>
    <row r="18" spans="1:2" x14ac:dyDescent="0.25">
      <c r="A18" s="6"/>
      <c r="B18" s="5"/>
    </row>
    <row r="19" spans="1:2" x14ac:dyDescent="0.25">
      <c r="A19" s="6"/>
      <c r="B19" s="5"/>
    </row>
    <row r="20" spans="1:2" x14ac:dyDescent="0.25">
      <c r="A20" s="6"/>
      <c r="B20" s="5"/>
    </row>
    <row r="21" spans="1:2" x14ac:dyDescent="0.25">
      <c r="A21" s="6"/>
      <c r="B21" s="5"/>
    </row>
    <row r="22" spans="1:2" x14ac:dyDescent="0.25">
      <c r="A22" s="6"/>
      <c r="B22" s="5"/>
    </row>
    <row r="23" spans="1:2" x14ac:dyDescent="0.25">
      <c r="A23" s="6"/>
      <c r="B23" s="5"/>
    </row>
    <row r="24" spans="1:2" x14ac:dyDescent="0.25">
      <c r="A24" s="6"/>
      <c r="B24" s="5"/>
    </row>
    <row r="25" spans="1:2" x14ac:dyDescent="0.25">
      <c r="A25" s="6"/>
      <c r="B25" s="5"/>
    </row>
    <row r="26" spans="1:2" x14ac:dyDescent="0.25">
      <c r="A26" s="6"/>
      <c r="B26" s="5"/>
    </row>
    <row r="27" spans="1:2" x14ac:dyDescent="0.25">
      <c r="A27" s="6"/>
      <c r="B27" s="5"/>
    </row>
    <row r="28" spans="1:2" x14ac:dyDescent="0.25">
      <c r="A28" s="6"/>
      <c r="B28" s="5"/>
    </row>
    <row r="29" spans="1:2" x14ac:dyDescent="0.25">
      <c r="A29" s="6"/>
      <c r="B29" s="5"/>
    </row>
    <row r="30" spans="1:2" x14ac:dyDescent="0.25">
      <c r="A30" s="6"/>
      <c r="B30" s="5"/>
    </row>
    <row r="31" spans="1:2" x14ac:dyDescent="0.25">
      <c r="A31" s="6"/>
      <c r="B31" s="5"/>
    </row>
    <row r="32" spans="1:2" x14ac:dyDescent="0.25">
      <c r="A32" s="6"/>
      <c r="B32" s="5"/>
    </row>
    <row r="33" spans="1:2" x14ac:dyDescent="0.25">
      <c r="A33" s="6"/>
      <c r="B33" s="5"/>
    </row>
    <row r="34" spans="1:2" x14ac:dyDescent="0.25">
      <c r="A34" s="6"/>
      <c r="B34" s="5"/>
    </row>
    <row r="35" spans="1:2" x14ac:dyDescent="0.25">
      <c r="A35" s="6"/>
      <c r="B35" s="5"/>
    </row>
    <row r="36" spans="1:2" x14ac:dyDescent="0.25">
      <c r="A36" s="6"/>
      <c r="B36" s="5"/>
    </row>
    <row r="37" spans="1:2" x14ac:dyDescent="0.25">
      <c r="A37" s="6"/>
      <c r="B37" s="5"/>
    </row>
    <row r="38" spans="1:2" x14ac:dyDescent="0.25">
      <c r="A38" s="6"/>
      <c r="B38" s="5"/>
    </row>
    <row r="39" spans="1:2" x14ac:dyDescent="0.25">
      <c r="A39" s="6"/>
      <c r="B39" s="5"/>
    </row>
    <row r="40" spans="1:2" x14ac:dyDescent="0.25">
      <c r="A40" s="6"/>
      <c r="B40" s="5"/>
    </row>
    <row r="41" spans="1:2" x14ac:dyDescent="0.25">
      <c r="A41" s="6"/>
      <c r="B41" s="5"/>
    </row>
    <row r="42" spans="1:2" x14ac:dyDescent="0.25">
      <c r="A42" s="6"/>
      <c r="B42" s="5"/>
    </row>
    <row r="43" spans="1:2" x14ac:dyDescent="0.25">
      <c r="A43" s="6"/>
      <c r="B43" s="5"/>
    </row>
    <row r="44" spans="1:2" x14ac:dyDescent="0.25">
      <c r="A44" s="6"/>
      <c r="B44" s="5"/>
    </row>
    <row r="45" spans="1:2" x14ac:dyDescent="0.25">
      <c r="A45" s="6"/>
      <c r="B45" s="5"/>
    </row>
    <row r="46" spans="1:2" x14ac:dyDescent="0.25">
      <c r="A46" s="6"/>
      <c r="B46" s="5"/>
    </row>
    <row r="47" spans="1:2" x14ac:dyDescent="0.25">
      <c r="A47" s="6"/>
      <c r="B47" s="5"/>
    </row>
    <row r="48" spans="1:2" x14ac:dyDescent="0.25">
      <c r="A48" s="6"/>
      <c r="B48" s="5"/>
    </row>
    <row r="49" spans="1:2" x14ac:dyDescent="0.25">
      <c r="A49" s="6"/>
      <c r="B49" s="5"/>
    </row>
    <row r="50" spans="1:2" x14ac:dyDescent="0.25">
      <c r="A50" s="6"/>
      <c r="B50" s="5"/>
    </row>
    <row r="51" spans="1:2" x14ac:dyDescent="0.25">
      <c r="A51" s="6"/>
      <c r="B51" s="5"/>
    </row>
    <row r="52" spans="1:2" x14ac:dyDescent="0.25">
      <c r="A52" s="6"/>
      <c r="B52" s="5"/>
    </row>
    <row r="53" spans="1:2" x14ac:dyDescent="0.25">
      <c r="A53" s="6"/>
      <c r="B53" s="5"/>
    </row>
    <row r="54" spans="1:2" x14ac:dyDescent="0.25">
      <c r="A54" s="6"/>
      <c r="B54" s="5"/>
    </row>
    <row r="55" spans="1:2" x14ac:dyDescent="0.25">
      <c r="A55" s="6"/>
      <c r="B55" s="5"/>
    </row>
    <row r="56" spans="1:2" x14ac:dyDescent="0.25">
      <c r="A56" s="6"/>
      <c r="B56" s="5"/>
    </row>
    <row r="57" spans="1:2" x14ac:dyDescent="0.25">
      <c r="A57" s="6"/>
      <c r="B57" s="5"/>
    </row>
    <row r="58" spans="1:2" x14ac:dyDescent="0.25">
      <c r="A58" s="6"/>
      <c r="B58" s="5"/>
    </row>
    <row r="59" spans="1:2" x14ac:dyDescent="0.25">
      <c r="A59" s="6"/>
      <c r="B59" s="5"/>
    </row>
    <row r="60" spans="1:2" x14ac:dyDescent="0.25">
      <c r="A60" s="6"/>
      <c r="B60" s="5"/>
    </row>
    <row r="61" spans="1:2" x14ac:dyDescent="0.25">
      <c r="A61" s="6"/>
      <c r="B61" s="5"/>
    </row>
    <row r="62" spans="1:2" x14ac:dyDescent="0.25">
      <c r="A62" s="6"/>
      <c r="B62" s="5"/>
    </row>
    <row r="63" spans="1:2" x14ac:dyDescent="0.25">
      <c r="A63" s="6"/>
      <c r="B63" s="5"/>
    </row>
    <row r="64" spans="1:2" x14ac:dyDescent="0.25">
      <c r="A64" s="6"/>
      <c r="B64" s="5"/>
    </row>
    <row r="65" spans="1:2" x14ac:dyDescent="0.25">
      <c r="A65" s="6"/>
      <c r="B65" s="5"/>
    </row>
    <row r="66" spans="1:2" x14ac:dyDescent="0.25">
      <c r="A66" s="6"/>
      <c r="B66" s="5"/>
    </row>
    <row r="67" spans="1:2" x14ac:dyDescent="0.25">
      <c r="A67" s="6"/>
      <c r="B67" s="5"/>
    </row>
    <row r="68" spans="1:2" x14ac:dyDescent="0.25">
      <c r="A68" s="6"/>
      <c r="B68" s="5"/>
    </row>
    <row r="69" spans="1:2" x14ac:dyDescent="0.25">
      <c r="A69" s="6"/>
      <c r="B69" s="5"/>
    </row>
    <row r="70" spans="1:2" x14ac:dyDescent="0.25">
      <c r="A70" s="6"/>
      <c r="B70" s="5"/>
    </row>
    <row r="71" spans="1:2" x14ac:dyDescent="0.25">
      <c r="A71" s="6"/>
      <c r="B71" s="5"/>
    </row>
    <row r="72" spans="1:2" x14ac:dyDescent="0.25">
      <c r="A72" s="6"/>
      <c r="B72" s="5"/>
    </row>
    <row r="73" spans="1:2" x14ac:dyDescent="0.25">
      <c r="A73" s="6"/>
      <c r="B73" s="5"/>
    </row>
    <row r="74" spans="1:2" x14ac:dyDescent="0.25">
      <c r="A74" s="6"/>
      <c r="B74" s="5"/>
    </row>
    <row r="75" spans="1:2" x14ac:dyDescent="0.25">
      <c r="A75" s="6"/>
      <c r="B75" s="5"/>
    </row>
    <row r="76" spans="1:2" x14ac:dyDescent="0.25">
      <c r="A76" s="6"/>
      <c r="B76" s="2"/>
    </row>
    <row r="77" spans="1:2" x14ac:dyDescent="0.25">
      <c r="A77" s="6"/>
      <c r="B77" s="2"/>
    </row>
    <row r="78" spans="1:2" x14ac:dyDescent="0.25">
      <c r="A78" s="6"/>
      <c r="B78" s="2"/>
    </row>
    <row r="79" spans="1:2" x14ac:dyDescent="0.25">
      <c r="A79" s="6"/>
      <c r="B79" s="2"/>
    </row>
    <row r="80" spans="1:2" x14ac:dyDescent="0.25">
      <c r="A80" s="6"/>
      <c r="B80" s="2"/>
    </row>
    <row r="81" spans="1:2" x14ac:dyDescent="0.25">
      <c r="A81" s="6"/>
      <c r="B81" s="2"/>
    </row>
    <row r="82" spans="1:2" x14ac:dyDescent="0.25">
      <c r="A82" s="6"/>
      <c r="B82" s="2"/>
    </row>
    <row r="83" spans="1:2" x14ac:dyDescent="0.25">
      <c r="A83" s="6"/>
      <c r="B83" s="2"/>
    </row>
    <row r="84" spans="1:2" x14ac:dyDescent="0.25">
      <c r="A84" s="6"/>
      <c r="B84" s="2"/>
    </row>
    <row r="85" spans="1:2" x14ac:dyDescent="0.25">
      <c r="A85" s="6"/>
      <c r="B85" s="2"/>
    </row>
    <row r="86" spans="1:2" x14ac:dyDescent="0.25">
      <c r="A86" s="6"/>
      <c r="B86" s="2"/>
    </row>
    <row r="88" spans="1:2" x14ac:dyDescent="0.25">
      <c r="A88" s="6"/>
    </row>
    <row r="89" spans="1:2" x14ac:dyDescent="0.25">
      <c r="A89" s="6"/>
    </row>
    <row r="90" spans="1:2" x14ac:dyDescent="0.25">
      <c r="A90" s="6"/>
    </row>
    <row r="91" spans="1:2" x14ac:dyDescent="0.25">
      <c r="A91" s="6"/>
    </row>
    <row r="92" spans="1:2" x14ac:dyDescent="0.25">
      <c r="A92" s="6"/>
    </row>
    <row r="93" spans="1:2" x14ac:dyDescent="0.25">
      <c r="A93" s="6"/>
    </row>
    <row r="94" spans="1:2" x14ac:dyDescent="0.25">
      <c r="A94" s="6"/>
    </row>
    <row r="95" spans="1:2" x14ac:dyDescent="0.25">
      <c r="A95" s="6"/>
    </row>
    <row r="96" spans="1:2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</sheetData>
  <mergeCells count="1">
    <mergeCell ref="A5:C6"/>
  </mergeCells>
  <hyperlinks>
    <hyperlink ref="A10" location="'W-05-Trd1'!A1" display="'W-05-Trd1'!A1"/>
    <hyperlink ref="A11" location="'W-05-Trd3'!A1" display="'W-05-Trd3'!A1"/>
    <hyperlink ref="A12" location="'W-05-PremDev'!A1" display="'W-05-PremDev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B59"/>
  <sheetViews>
    <sheetView zoomScale="90" zoomScaleNormal="90" workbookViewId="0"/>
  </sheetViews>
  <sheetFormatPr defaultColWidth="9.140625" defaultRowHeight="15" x14ac:dyDescent="0.25"/>
  <cols>
    <col min="1" max="1" width="14" style="8" bestFit="1" customWidth="1"/>
    <col min="2" max="2" width="4.7109375" style="8" customWidth="1"/>
    <col min="3" max="8" width="9.140625" style="8" customWidth="1"/>
    <col min="9" max="9" width="9.140625" style="8"/>
    <col min="10" max="23" width="9.140625" style="8" customWidth="1"/>
    <col min="24" max="24" width="9.140625" style="8"/>
    <col min="25" max="25" width="9.140625" style="8" customWidth="1"/>
    <col min="26" max="16384" width="9.140625" style="8"/>
  </cols>
  <sheetData>
    <row r="1" spans="1:28" x14ac:dyDescent="0.25">
      <c r="A1" s="7" t="s">
        <v>10</v>
      </c>
      <c r="C1" t="s">
        <v>11</v>
      </c>
      <c r="D1" s="9"/>
      <c r="E1" s="9"/>
      <c r="N1" s="10" t="s">
        <v>12</v>
      </c>
      <c r="AB1" s="12" t="s">
        <v>12</v>
      </c>
    </row>
    <row r="2" spans="1:28" x14ac:dyDescent="0.25">
      <c r="A2" s="7" t="s">
        <v>13</v>
      </c>
      <c r="C2" s="8" t="s">
        <v>14</v>
      </c>
      <c r="N2" s="10" t="s">
        <v>12</v>
      </c>
      <c r="R2" s="11"/>
      <c r="AB2" s="12" t="s">
        <v>12</v>
      </c>
    </row>
    <row r="3" spans="1:28" x14ac:dyDescent="0.25">
      <c r="A3" s="7" t="s">
        <v>15</v>
      </c>
      <c r="C3" s="8" t="s">
        <v>57</v>
      </c>
      <c r="N3" s="10" t="s">
        <v>12</v>
      </c>
      <c r="AB3" s="12" t="s">
        <v>12</v>
      </c>
    </row>
    <row r="4" spans="1:28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 t="s">
        <v>12</v>
      </c>
      <c r="O4" s="13" t="s">
        <v>16</v>
      </c>
      <c r="P4" s="7" t="s">
        <v>17</v>
      </c>
      <c r="X4" s="14" t="s">
        <v>18</v>
      </c>
      <c r="Y4" s="14" t="s">
        <v>19</v>
      </c>
      <c r="Z4" s="14" t="s">
        <v>20</v>
      </c>
      <c r="AB4" s="12" t="s">
        <v>12</v>
      </c>
    </row>
    <row r="5" spans="1:28" x14ac:dyDescent="0.25">
      <c r="A5" s="16" t="s">
        <v>21</v>
      </c>
      <c r="C5" s="11" t="s">
        <v>22</v>
      </c>
      <c r="D5" s="11"/>
      <c r="E5" s="11"/>
      <c r="F5" s="11"/>
      <c r="G5" s="11"/>
      <c r="H5" s="11"/>
      <c r="I5" s="11"/>
      <c r="J5" s="11"/>
      <c r="K5" s="11"/>
      <c r="L5" s="11"/>
      <c r="M5" s="15"/>
      <c r="N5" s="12" t="s">
        <v>12</v>
      </c>
      <c r="O5" s="11"/>
      <c r="P5" s="12" t="s">
        <v>23</v>
      </c>
      <c r="Q5" s="12" t="s">
        <v>24</v>
      </c>
      <c r="R5" s="11" t="s">
        <v>25</v>
      </c>
      <c r="S5" s="11"/>
      <c r="T5" s="11"/>
      <c r="U5" s="11"/>
      <c r="V5" s="11"/>
      <c r="W5" s="12" t="s">
        <v>24</v>
      </c>
      <c r="X5" s="17">
        <f>X12+INT((Y12-0.5*E16)/12)</f>
        <v>2024</v>
      </c>
      <c r="Y5" s="12" t="str">
        <f>RIGHT("0"&amp;MOD(Y12-0.5*E16,12),2)</f>
        <v>04</v>
      </c>
      <c r="Z5" s="12" t="str">
        <f>Z12</f>
        <v>01</v>
      </c>
      <c r="AA5" s="11"/>
      <c r="AB5" s="12" t="s">
        <v>12</v>
      </c>
    </row>
    <row r="6" spans="1:28" x14ac:dyDescent="0.25">
      <c r="C6" s="11"/>
      <c r="D6" s="11"/>
      <c r="E6" s="11"/>
      <c r="F6" s="11"/>
      <c r="G6" s="11"/>
      <c r="H6" s="11"/>
      <c r="I6" s="11"/>
      <c r="J6" s="11"/>
      <c r="K6" s="11"/>
      <c r="L6" s="11"/>
      <c r="M6" s="15"/>
      <c r="N6" s="12" t="s">
        <v>12</v>
      </c>
      <c r="O6" s="11"/>
      <c r="P6" s="12" t="s">
        <v>26</v>
      </c>
      <c r="Q6" s="12" t="s">
        <v>24</v>
      </c>
      <c r="R6" s="11" t="s">
        <v>27</v>
      </c>
      <c r="S6" s="11"/>
      <c r="T6" s="11"/>
      <c r="U6" s="11"/>
      <c r="V6" s="11"/>
      <c r="W6" s="12" t="s">
        <v>24</v>
      </c>
      <c r="X6" s="17">
        <f>E14+INT((F14+E15/2)/12)</f>
        <v>2026</v>
      </c>
      <c r="Y6" s="12" t="str">
        <f>RIGHT("0"&amp;MOD(F14+E15/2,12),2)</f>
        <v>07</v>
      </c>
      <c r="Z6" s="12" t="str">
        <f>G14</f>
        <v>01</v>
      </c>
      <c r="AA6" s="11"/>
      <c r="AB6" s="12" t="s">
        <v>12</v>
      </c>
    </row>
    <row r="7" spans="1:28" x14ac:dyDescent="0.25">
      <c r="C7" s="12" t="s">
        <v>28</v>
      </c>
      <c r="D7" s="11" t="s">
        <v>29</v>
      </c>
      <c r="E7" s="11"/>
      <c r="F7" s="11"/>
      <c r="G7" s="11"/>
      <c r="H7" s="11"/>
      <c r="I7" s="11"/>
      <c r="J7" s="11"/>
      <c r="K7" s="11"/>
      <c r="L7" s="11"/>
      <c r="M7" s="15"/>
      <c r="N7" s="12" t="s">
        <v>12</v>
      </c>
      <c r="O7" s="11"/>
      <c r="P7" s="11"/>
      <c r="Q7" s="11"/>
      <c r="R7" s="11"/>
      <c r="S7" s="11"/>
      <c r="T7" s="12"/>
      <c r="U7" s="11"/>
      <c r="V7" s="11"/>
      <c r="W7" s="11"/>
      <c r="X7" s="11"/>
      <c r="Y7" s="11"/>
      <c r="Z7" s="11"/>
      <c r="AA7" s="11"/>
      <c r="AB7" s="12" t="s">
        <v>12</v>
      </c>
    </row>
    <row r="8" spans="1:28" x14ac:dyDescent="0.25">
      <c r="A8" s="16"/>
      <c r="B8" s="15"/>
      <c r="C8" s="12" t="s">
        <v>30</v>
      </c>
      <c r="D8" s="11" t="s">
        <v>31</v>
      </c>
      <c r="E8" s="11"/>
      <c r="F8" s="11"/>
      <c r="G8" s="11"/>
      <c r="H8" s="11"/>
      <c r="I8" s="11"/>
      <c r="J8" s="11"/>
      <c r="K8" s="15"/>
      <c r="L8" s="15"/>
      <c r="M8" s="15"/>
      <c r="N8" s="12" t="s">
        <v>12</v>
      </c>
      <c r="P8" s="18" t="s">
        <v>32</v>
      </c>
      <c r="Q8" s="12" t="s">
        <v>24</v>
      </c>
      <c r="R8" s="12" t="s">
        <v>26</v>
      </c>
      <c r="S8" s="19" t="s">
        <v>33</v>
      </c>
      <c r="T8" s="12" t="s">
        <v>23</v>
      </c>
      <c r="AA8" s="11"/>
      <c r="AB8" s="12" t="s">
        <v>12</v>
      </c>
    </row>
    <row r="9" spans="1:28" x14ac:dyDescent="0.25">
      <c r="A9" s="15"/>
      <c r="B9" s="15"/>
      <c r="C9" s="12" t="s">
        <v>34</v>
      </c>
      <c r="D9" s="11" t="s">
        <v>35</v>
      </c>
      <c r="E9" s="11"/>
      <c r="F9" s="11"/>
      <c r="G9" s="11"/>
      <c r="H9" s="11"/>
      <c r="I9" s="11"/>
      <c r="J9" s="11"/>
      <c r="K9" s="15"/>
      <c r="L9" s="15"/>
      <c r="M9" s="15"/>
      <c r="N9" s="12" t="s">
        <v>12</v>
      </c>
      <c r="Q9" s="12" t="s">
        <v>24</v>
      </c>
      <c r="R9" s="20" t="str">
        <f>ROUND(((X6*12)+Y6-(X5*12+Y5))/12+IF(Z5=Z6,0,1/24),3) &amp; " years"</f>
        <v>2.25 years</v>
      </c>
      <c r="AA9" s="11"/>
      <c r="AB9" s="12" t="s">
        <v>12</v>
      </c>
    </row>
    <row r="10" spans="1:28" x14ac:dyDescent="0.25">
      <c r="A10" s="15"/>
      <c r="B10" s="15"/>
      <c r="C10" s="12" t="s">
        <v>36</v>
      </c>
      <c r="D10" s="11" t="s">
        <v>37</v>
      </c>
      <c r="E10" s="11"/>
      <c r="F10" s="11"/>
      <c r="G10" s="11"/>
      <c r="H10" s="11"/>
      <c r="I10" s="11"/>
      <c r="J10" s="11"/>
      <c r="K10" s="15"/>
      <c r="L10" s="15"/>
      <c r="M10" s="15"/>
      <c r="N10" s="12" t="s">
        <v>12</v>
      </c>
      <c r="AA10" s="11"/>
      <c r="AB10" s="12" t="s">
        <v>12</v>
      </c>
    </row>
    <row r="11" spans="1:28" x14ac:dyDescent="0.25">
      <c r="A11" s="15"/>
      <c r="B11" s="15"/>
      <c r="C11" s="12" t="s">
        <v>38</v>
      </c>
      <c r="D11" s="11" t="s">
        <v>39</v>
      </c>
      <c r="E11" s="11"/>
      <c r="F11" s="11"/>
      <c r="G11" s="11"/>
      <c r="H11" s="11"/>
      <c r="I11" s="11"/>
      <c r="J11" s="11"/>
      <c r="K11" s="15"/>
      <c r="L11" s="15"/>
      <c r="M11" s="15"/>
      <c r="N11" s="12" t="s">
        <v>12</v>
      </c>
      <c r="O11" s="13" t="s">
        <v>40</v>
      </c>
      <c r="P11" s="7" t="s">
        <v>41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2" t="s">
        <v>12</v>
      </c>
    </row>
    <row r="12" spans="1:28" x14ac:dyDescent="0.25">
      <c r="K12" s="15"/>
      <c r="L12" s="15"/>
      <c r="M12" s="15"/>
      <c r="N12" s="12" t="s">
        <v>12</v>
      </c>
      <c r="O12" s="11"/>
      <c r="P12" s="11" t="s">
        <v>42</v>
      </c>
      <c r="Q12" s="12" t="s">
        <v>24</v>
      </c>
      <c r="R12" s="11" t="s">
        <v>43</v>
      </c>
      <c r="S12" s="11"/>
      <c r="T12" s="11"/>
      <c r="U12" s="11"/>
      <c r="V12" s="11"/>
      <c r="W12" s="12" t="s">
        <v>24</v>
      </c>
      <c r="X12" s="17">
        <f>E13</f>
        <v>2024</v>
      </c>
      <c r="Y12" s="19" t="s">
        <v>44</v>
      </c>
      <c r="Z12" s="19" t="s">
        <v>45</v>
      </c>
      <c r="AA12" s="11"/>
      <c r="AB12" s="12" t="s">
        <v>12</v>
      </c>
    </row>
    <row r="13" spans="1:28" x14ac:dyDescent="0.25">
      <c r="A13" s="16" t="s">
        <v>46</v>
      </c>
      <c r="B13" s="15"/>
      <c r="C13" s="11" t="s">
        <v>47</v>
      </c>
      <c r="D13" s="11"/>
      <c r="E13" s="21">
        <v>2024</v>
      </c>
      <c r="F13" s="22" t="s">
        <v>48</v>
      </c>
      <c r="G13" s="22"/>
      <c r="H13" s="23"/>
      <c r="I13" s="11"/>
      <c r="J13" s="11"/>
      <c r="K13" s="15"/>
      <c r="L13" s="15"/>
      <c r="M13" s="15"/>
      <c r="N13" s="12" t="s">
        <v>12</v>
      </c>
      <c r="O13" s="11"/>
      <c r="P13" s="11" t="s">
        <v>49</v>
      </c>
      <c r="Q13" s="12" t="s">
        <v>24</v>
      </c>
      <c r="R13" s="11" t="s">
        <v>50</v>
      </c>
      <c r="S13" s="11"/>
      <c r="T13" s="11"/>
      <c r="U13" s="11"/>
      <c r="V13" s="11"/>
      <c r="W13" s="12" t="s">
        <v>24</v>
      </c>
      <c r="X13" s="17">
        <f>X6+INT((Y6+0.5*E16)/12)</f>
        <v>2026</v>
      </c>
      <c r="Y13" s="19" t="str">
        <f>RIGHT("0"&amp;MOD(Y6+0.5*E16,12),2)</f>
        <v>10</v>
      </c>
      <c r="Z13" s="19" t="str">
        <f>Z6</f>
        <v>01</v>
      </c>
      <c r="AA13" s="11"/>
      <c r="AB13" s="12" t="s">
        <v>12</v>
      </c>
    </row>
    <row r="14" spans="1:28" x14ac:dyDescent="0.25">
      <c r="A14" s="15"/>
      <c r="B14" s="15"/>
      <c r="C14" s="11" t="s">
        <v>51</v>
      </c>
      <c r="D14" s="11"/>
      <c r="E14" s="21">
        <v>2025</v>
      </c>
      <c r="F14" s="24" t="s">
        <v>118</v>
      </c>
      <c r="G14" s="24" t="s">
        <v>45</v>
      </c>
      <c r="H14" s="25" t="s">
        <v>52</v>
      </c>
      <c r="I14" s="11"/>
      <c r="J14" s="11"/>
      <c r="K14" s="15"/>
      <c r="L14" s="15"/>
      <c r="M14" s="15"/>
      <c r="N14" s="12" t="s">
        <v>12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2" t="s">
        <v>12</v>
      </c>
    </row>
    <row r="15" spans="1:28" x14ac:dyDescent="0.25">
      <c r="A15" s="15"/>
      <c r="B15" s="15"/>
      <c r="C15" s="11" t="s">
        <v>53</v>
      </c>
      <c r="D15" s="11"/>
      <c r="E15" s="22">
        <v>18</v>
      </c>
      <c r="F15" s="26" t="s">
        <v>54</v>
      </c>
      <c r="G15" s="27"/>
      <c r="H15" s="23"/>
      <c r="I15" s="11"/>
      <c r="J15" s="11"/>
      <c r="K15" s="11"/>
      <c r="L15" s="11"/>
      <c r="M15" s="15"/>
      <c r="N15" s="12" t="s">
        <v>12</v>
      </c>
      <c r="O15" s="11"/>
      <c r="P15" s="18" t="s">
        <v>32</v>
      </c>
      <c r="Q15" s="12" t="s">
        <v>24</v>
      </c>
      <c r="R15" s="12" t="s">
        <v>49</v>
      </c>
      <c r="S15" s="19" t="s">
        <v>33</v>
      </c>
      <c r="T15" s="12" t="s">
        <v>42</v>
      </c>
      <c r="U15" s="11"/>
      <c r="V15" s="28"/>
      <c r="W15" s="11"/>
      <c r="X15" s="11"/>
      <c r="Y15" s="11"/>
      <c r="Z15" s="11"/>
      <c r="AA15" s="11"/>
      <c r="AB15" s="12" t="s">
        <v>12</v>
      </c>
    </row>
    <row r="16" spans="1:28" x14ac:dyDescent="0.25">
      <c r="C16" s="11" t="s">
        <v>55</v>
      </c>
      <c r="D16" s="11"/>
      <c r="E16" s="22">
        <v>6</v>
      </c>
      <c r="F16" s="26" t="s">
        <v>54</v>
      </c>
      <c r="G16" s="27"/>
      <c r="H16" s="23"/>
      <c r="I16" s="11"/>
      <c r="J16" s="11"/>
      <c r="K16" s="11"/>
      <c r="L16" s="11"/>
      <c r="M16" s="15"/>
      <c r="N16" s="12" t="s">
        <v>12</v>
      </c>
      <c r="O16" s="11"/>
      <c r="Q16" s="12" t="s">
        <v>24</v>
      </c>
      <c r="R16" s="20" t="str">
        <f>ROUND(((X13*12)+Y13-(X12*12+Y12))/12+IF(Z12=Z13,0,1/24),3) &amp; " years"</f>
        <v>2.25 years</v>
      </c>
      <c r="U16" s="11"/>
      <c r="V16" s="11"/>
      <c r="W16" s="11"/>
      <c r="X16" s="11"/>
      <c r="Y16" s="11"/>
      <c r="Z16" s="11"/>
      <c r="AA16" s="11"/>
      <c r="AB16" s="12" t="s">
        <v>12</v>
      </c>
    </row>
    <row r="17" spans="3:28" x14ac:dyDescent="0.25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5"/>
      <c r="N17" s="12" t="s">
        <v>12</v>
      </c>
      <c r="O17" s="11"/>
      <c r="P17" s="11"/>
      <c r="Q17" s="11"/>
      <c r="R17" s="11"/>
      <c r="S17" s="28"/>
      <c r="T17" s="11"/>
      <c r="U17" s="11"/>
      <c r="V17" s="11"/>
      <c r="W17" s="11"/>
      <c r="X17" s="11"/>
      <c r="Y17" s="11"/>
      <c r="Z17" s="11"/>
      <c r="AA17" s="11"/>
      <c r="AB17" s="12" t="s">
        <v>12</v>
      </c>
    </row>
    <row r="18" spans="3:28" x14ac:dyDescent="0.25">
      <c r="C18" s="11"/>
      <c r="D18" s="11"/>
      <c r="E18" s="17"/>
      <c r="F18" s="12"/>
      <c r="G18" s="12"/>
      <c r="H18" s="11"/>
      <c r="I18" s="11"/>
      <c r="J18" s="11"/>
      <c r="K18" s="11"/>
      <c r="L18" s="11"/>
      <c r="M18" s="15"/>
      <c r="N18" s="12" t="s">
        <v>12</v>
      </c>
      <c r="O18" s="11"/>
      <c r="P18" s="29" t="s">
        <v>56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2" t="s">
        <v>12</v>
      </c>
    </row>
    <row r="19" spans="3:28" x14ac:dyDescent="0.25">
      <c r="C19" s="11"/>
      <c r="D19" s="11"/>
      <c r="E19" s="17"/>
      <c r="F19" s="30"/>
      <c r="G19" s="30"/>
      <c r="H19" s="11"/>
      <c r="I19" s="11"/>
      <c r="J19" s="11"/>
      <c r="K19" s="11"/>
      <c r="L19" s="11"/>
      <c r="M19" s="15"/>
      <c r="N19" s="12" t="s">
        <v>12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2" t="s">
        <v>12</v>
      </c>
    </row>
    <row r="20" spans="3:28" x14ac:dyDescent="0.25">
      <c r="C20" s="11"/>
      <c r="D20" s="11"/>
      <c r="E20" s="12"/>
      <c r="F20" s="11"/>
      <c r="G20" s="31"/>
      <c r="H20" s="11"/>
      <c r="I20" s="11"/>
      <c r="J20" s="11"/>
      <c r="K20" s="11"/>
      <c r="L20" s="11"/>
      <c r="M20" s="15"/>
      <c r="N20" s="12" t="s">
        <v>12</v>
      </c>
      <c r="O20" s="11"/>
      <c r="P20" s="11"/>
      <c r="Q20" s="11"/>
      <c r="R20" s="11"/>
      <c r="S20" s="28"/>
      <c r="T20" s="11"/>
      <c r="U20" s="11"/>
      <c r="V20" s="11"/>
      <c r="W20" s="11"/>
      <c r="X20" s="11"/>
      <c r="Y20" s="11"/>
      <c r="Z20" s="11"/>
      <c r="AA20" s="11"/>
      <c r="AB20" s="12" t="s">
        <v>12</v>
      </c>
    </row>
    <row r="21" spans="3:28" x14ac:dyDescent="0.25">
      <c r="C21" s="11"/>
      <c r="D21" s="11"/>
      <c r="E21" s="12"/>
      <c r="F21" s="11"/>
      <c r="G21" s="31"/>
      <c r="H21" s="11"/>
      <c r="I21" s="11"/>
      <c r="J21" s="11"/>
      <c r="K21" s="11"/>
      <c r="L21" s="11"/>
      <c r="M21" s="15"/>
      <c r="N21" s="12" t="s">
        <v>12</v>
      </c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2" t="s">
        <v>12</v>
      </c>
    </row>
    <row r="22" spans="3:28" x14ac:dyDescent="0.25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5"/>
      <c r="N22" s="12" t="s">
        <v>12</v>
      </c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2" t="s">
        <v>12</v>
      </c>
    </row>
    <row r="23" spans="3:28" x14ac:dyDescent="0.25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"/>
      <c r="N23" s="12" t="s">
        <v>12</v>
      </c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2" t="s">
        <v>12</v>
      </c>
    </row>
    <row r="24" spans="3:28" x14ac:dyDescent="0.25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5"/>
      <c r="N24" s="12" t="s">
        <v>12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2" t="s">
        <v>12</v>
      </c>
    </row>
    <row r="25" spans="3:28" x14ac:dyDescent="0.25"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5"/>
      <c r="N25" s="12" t="s">
        <v>12</v>
      </c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2" t="s">
        <v>12</v>
      </c>
    </row>
    <row r="26" spans="3:28" x14ac:dyDescent="0.25"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5"/>
      <c r="N26" s="12" t="s">
        <v>12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2" t="s">
        <v>12</v>
      </c>
    </row>
    <row r="27" spans="3:28" x14ac:dyDescent="0.25"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5"/>
      <c r="N27" s="12" t="s">
        <v>12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2" t="s">
        <v>12</v>
      </c>
    </row>
    <row r="28" spans="3:28" x14ac:dyDescent="0.25">
      <c r="N28" s="12" t="s">
        <v>12</v>
      </c>
      <c r="AB28" s="12" t="s">
        <v>12</v>
      </c>
    </row>
    <row r="29" spans="3:28" x14ac:dyDescent="0.25">
      <c r="N29" s="12" t="s">
        <v>12</v>
      </c>
      <c r="AB29" s="12" t="s">
        <v>12</v>
      </c>
    </row>
    <row r="30" spans="3:28" x14ac:dyDescent="0.25">
      <c r="N30" s="12" t="s">
        <v>12</v>
      </c>
      <c r="AB30" s="12" t="s">
        <v>12</v>
      </c>
    </row>
    <row r="31" spans="3:28" x14ac:dyDescent="0.25">
      <c r="N31" s="12" t="s">
        <v>12</v>
      </c>
      <c r="AB31" s="12" t="s">
        <v>12</v>
      </c>
    </row>
    <row r="32" spans="3:28" x14ac:dyDescent="0.25">
      <c r="N32" s="12" t="s">
        <v>12</v>
      </c>
      <c r="AB32" s="12" t="s">
        <v>12</v>
      </c>
    </row>
    <row r="33" spans="14:28" x14ac:dyDescent="0.25">
      <c r="N33" s="12" t="s">
        <v>12</v>
      </c>
      <c r="AB33" s="12" t="s">
        <v>12</v>
      </c>
    </row>
    <row r="34" spans="14:28" x14ac:dyDescent="0.25">
      <c r="N34" s="12" t="s">
        <v>12</v>
      </c>
      <c r="AB34" s="12" t="s">
        <v>12</v>
      </c>
    </row>
    <row r="35" spans="14:28" x14ac:dyDescent="0.25">
      <c r="N35" s="12" t="s">
        <v>12</v>
      </c>
      <c r="AB35" s="12" t="s">
        <v>12</v>
      </c>
    </row>
    <row r="36" spans="14:28" x14ac:dyDescent="0.25">
      <c r="N36" s="12" t="s">
        <v>12</v>
      </c>
      <c r="AB36" s="12" t="s">
        <v>12</v>
      </c>
    </row>
    <row r="37" spans="14:28" x14ac:dyDescent="0.25">
      <c r="N37" s="12" t="s">
        <v>12</v>
      </c>
      <c r="AB37" s="12" t="s">
        <v>12</v>
      </c>
    </row>
    <row r="38" spans="14:28" x14ac:dyDescent="0.25">
      <c r="N38" s="12" t="s">
        <v>12</v>
      </c>
      <c r="AB38" s="12" t="s">
        <v>12</v>
      </c>
    </row>
    <row r="39" spans="14:28" x14ac:dyDescent="0.25">
      <c r="N39" s="12" t="s">
        <v>12</v>
      </c>
      <c r="AB39" s="12" t="s">
        <v>12</v>
      </c>
    </row>
    <row r="40" spans="14:28" x14ac:dyDescent="0.25">
      <c r="N40" s="12" t="s">
        <v>12</v>
      </c>
      <c r="AB40" s="12" t="s">
        <v>12</v>
      </c>
    </row>
    <row r="41" spans="14:28" x14ac:dyDescent="0.25">
      <c r="N41" s="12" t="s">
        <v>12</v>
      </c>
      <c r="AB41" s="12" t="s">
        <v>12</v>
      </c>
    </row>
    <row r="42" spans="14:28" x14ac:dyDescent="0.25">
      <c r="N42" s="12" t="s">
        <v>12</v>
      </c>
      <c r="AB42" s="12" t="s">
        <v>12</v>
      </c>
    </row>
    <row r="43" spans="14:28" x14ac:dyDescent="0.25">
      <c r="N43" s="12" t="s">
        <v>12</v>
      </c>
      <c r="AB43" s="12" t="s">
        <v>12</v>
      </c>
    </row>
    <row r="44" spans="14:28" x14ac:dyDescent="0.25">
      <c r="N44" s="12" t="s">
        <v>12</v>
      </c>
      <c r="AB44" s="12" t="s">
        <v>12</v>
      </c>
    </row>
    <row r="45" spans="14:28" x14ac:dyDescent="0.25">
      <c r="N45" s="12" t="s">
        <v>12</v>
      </c>
      <c r="AB45" s="12" t="s">
        <v>12</v>
      </c>
    </row>
    <row r="46" spans="14:28" x14ac:dyDescent="0.25">
      <c r="N46" s="12" t="s">
        <v>12</v>
      </c>
      <c r="AB46" s="12" t="s">
        <v>12</v>
      </c>
    </row>
    <row r="47" spans="14:28" x14ac:dyDescent="0.25">
      <c r="N47" s="12" t="s">
        <v>12</v>
      </c>
      <c r="AB47" s="12" t="s">
        <v>12</v>
      </c>
    </row>
    <row r="48" spans="14:28" x14ac:dyDescent="0.25">
      <c r="N48" s="12" t="s">
        <v>12</v>
      </c>
      <c r="AB48" s="12" t="s">
        <v>12</v>
      </c>
    </row>
    <row r="49" spans="14:28" x14ac:dyDescent="0.25">
      <c r="N49" s="12" t="s">
        <v>12</v>
      </c>
      <c r="AB49" s="12" t="s">
        <v>12</v>
      </c>
    </row>
    <row r="50" spans="14:28" x14ac:dyDescent="0.25">
      <c r="N50" s="12" t="s">
        <v>12</v>
      </c>
      <c r="AB50" s="12" t="s">
        <v>12</v>
      </c>
    </row>
    <row r="51" spans="14:28" x14ac:dyDescent="0.25">
      <c r="N51" s="12" t="s">
        <v>12</v>
      </c>
      <c r="AB51" s="12" t="s">
        <v>12</v>
      </c>
    </row>
    <row r="52" spans="14:28" x14ac:dyDescent="0.25">
      <c r="N52" s="12" t="s">
        <v>12</v>
      </c>
      <c r="AB52" s="12" t="s">
        <v>12</v>
      </c>
    </row>
    <row r="53" spans="14:28" x14ac:dyDescent="0.25">
      <c r="N53" s="12" t="s">
        <v>12</v>
      </c>
      <c r="AB53" s="12" t="s">
        <v>12</v>
      </c>
    </row>
    <row r="54" spans="14:28" x14ac:dyDescent="0.25">
      <c r="N54" s="12" t="s">
        <v>12</v>
      </c>
      <c r="AB54" s="12" t="s">
        <v>12</v>
      </c>
    </row>
    <row r="55" spans="14:28" x14ac:dyDescent="0.25">
      <c r="N55" s="12" t="s">
        <v>12</v>
      </c>
      <c r="AB55" s="12" t="s">
        <v>12</v>
      </c>
    </row>
    <row r="56" spans="14:28" x14ac:dyDescent="0.25">
      <c r="N56" s="12" t="s">
        <v>12</v>
      </c>
      <c r="AB56" s="12" t="s">
        <v>12</v>
      </c>
    </row>
    <row r="57" spans="14:28" x14ac:dyDescent="0.25">
      <c r="N57" s="12" t="s">
        <v>12</v>
      </c>
      <c r="AB57" s="12" t="s">
        <v>12</v>
      </c>
    </row>
    <row r="58" spans="14:28" x14ac:dyDescent="0.25">
      <c r="N58" s="12" t="s">
        <v>12</v>
      </c>
      <c r="AB58" s="12" t="s">
        <v>12</v>
      </c>
    </row>
    <row r="59" spans="14:28" x14ac:dyDescent="0.25">
      <c r="N59" s="12" t="s">
        <v>12</v>
      </c>
      <c r="AB59" s="12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B59"/>
  <sheetViews>
    <sheetView zoomScale="90" zoomScaleNormal="90" workbookViewId="0"/>
  </sheetViews>
  <sheetFormatPr defaultColWidth="9.140625" defaultRowHeight="15" x14ac:dyDescent="0.25"/>
  <cols>
    <col min="1" max="1" width="14" style="8" bestFit="1" customWidth="1"/>
    <col min="2" max="2" width="4.7109375" style="8" customWidth="1"/>
    <col min="3" max="8" width="9.140625" style="8" customWidth="1"/>
    <col min="9" max="9" width="9.140625" style="8"/>
    <col min="10" max="23" width="9.140625" style="8" customWidth="1"/>
    <col min="24" max="24" width="9.140625" style="8"/>
    <col min="25" max="25" width="9.140625" style="8" customWidth="1"/>
    <col min="26" max="16384" width="9.140625" style="8"/>
  </cols>
  <sheetData>
    <row r="1" spans="1:28" x14ac:dyDescent="0.25">
      <c r="A1" s="7" t="s">
        <v>10</v>
      </c>
      <c r="C1" t="s">
        <v>11</v>
      </c>
      <c r="D1" s="9"/>
      <c r="E1" s="9"/>
      <c r="N1" s="10" t="s">
        <v>12</v>
      </c>
      <c r="AB1" s="12" t="s">
        <v>12</v>
      </c>
    </row>
    <row r="2" spans="1:28" x14ac:dyDescent="0.25">
      <c r="A2" s="7" t="s">
        <v>13</v>
      </c>
      <c r="C2" s="8" t="s">
        <v>58</v>
      </c>
      <c r="N2" s="10" t="s">
        <v>12</v>
      </c>
      <c r="AB2" s="12" t="s">
        <v>12</v>
      </c>
    </row>
    <row r="3" spans="1:28" x14ac:dyDescent="0.25">
      <c r="A3" s="7" t="s">
        <v>15</v>
      </c>
      <c r="C3" s="8" t="s">
        <v>7</v>
      </c>
      <c r="N3" s="10" t="s">
        <v>12</v>
      </c>
      <c r="AB3" s="12" t="s">
        <v>12</v>
      </c>
    </row>
    <row r="4" spans="1:28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 t="s">
        <v>12</v>
      </c>
      <c r="AB4" s="12" t="s">
        <v>12</v>
      </c>
    </row>
    <row r="5" spans="1:28" x14ac:dyDescent="0.25">
      <c r="A5" s="16" t="s">
        <v>21</v>
      </c>
      <c r="C5" s="11" t="s">
        <v>59</v>
      </c>
      <c r="D5" s="11"/>
      <c r="E5" s="11"/>
      <c r="F5" s="11"/>
      <c r="G5" s="11"/>
      <c r="H5" s="11"/>
      <c r="I5" s="11"/>
      <c r="J5" s="11"/>
      <c r="K5" s="11"/>
      <c r="L5" s="11"/>
      <c r="M5" s="15"/>
      <c r="N5" s="12" t="s">
        <v>12</v>
      </c>
      <c r="O5" s="32" t="s">
        <v>60</v>
      </c>
      <c r="P5" s="11" t="s">
        <v>61</v>
      </c>
      <c r="Q5" s="11"/>
      <c r="R5" s="12" t="s">
        <v>24</v>
      </c>
      <c r="S5" s="11" t="s">
        <v>62</v>
      </c>
      <c r="T5" s="11"/>
      <c r="U5" s="19" t="s">
        <v>63</v>
      </c>
      <c r="V5" s="11" t="s">
        <v>64</v>
      </c>
      <c r="W5" s="11"/>
      <c r="X5" s="11"/>
      <c r="Y5" s="11"/>
      <c r="Z5" s="11"/>
      <c r="AA5" s="11"/>
      <c r="AB5" s="12" t="s">
        <v>12</v>
      </c>
    </row>
    <row r="6" spans="1:28" x14ac:dyDescent="0.25">
      <c r="C6" s="11"/>
      <c r="D6" s="11"/>
      <c r="E6" s="11"/>
      <c r="F6" s="11"/>
      <c r="G6" s="11"/>
      <c r="H6" s="11"/>
      <c r="I6" s="11"/>
      <c r="J6" s="11"/>
      <c r="K6" s="11"/>
      <c r="L6" s="11"/>
      <c r="M6" s="15"/>
      <c r="N6" s="12" t="s">
        <v>12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2" t="s">
        <v>12</v>
      </c>
    </row>
    <row r="7" spans="1:28" x14ac:dyDescent="0.25">
      <c r="C7" s="11"/>
      <c r="D7" s="11"/>
      <c r="E7" s="11"/>
      <c r="F7" s="11"/>
      <c r="G7" s="11"/>
      <c r="H7" s="11"/>
      <c r="I7" s="11"/>
      <c r="J7" s="11"/>
      <c r="K7" s="11"/>
      <c r="L7" s="11"/>
      <c r="M7" s="15"/>
      <c r="N7" s="12" t="s">
        <v>12</v>
      </c>
      <c r="O7" s="11"/>
      <c r="Q7" s="12" t="s">
        <v>65</v>
      </c>
      <c r="R7" s="11"/>
      <c r="S7" s="11"/>
      <c r="T7" s="11"/>
      <c r="U7" s="12" t="s">
        <v>66</v>
      </c>
      <c r="V7" s="11"/>
      <c r="W7" s="11"/>
      <c r="X7" s="11"/>
      <c r="Y7" s="11"/>
      <c r="Z7" s="11"/>
      <c r="AA7" s="11"/>
      <c r="AB7" s="12" t="s">
        <v>12</v>
      </c>
    </row>
    <row r="8" spans="1:28" x14ac:dyDescent="0.25">
      <c r="A8" s="16" t="s">
        <v>46</v>
      </c>
      <c r="B8" s="15"/>
      <c r="C8" s="10"/>
      <c r="D8" s="10" t="s">
        <v>67</v>
      </c>
      <c r="E8" s="10" t="s">
        <v>68</v>
      </c>
      <c r="F8" s="11"/>
      <c r="G8" s="11"/>
      <c r="H8" s="11"/>
      <c r="I8" s="11"/>
      <c r="J8" s="11"/>
      <c r="K8" s="15"/>
      <c r="L8" s="15"/>
      <c r="M8" s="15"/>
      <c r="N8" s="12" t="s">
        <v>12</v>
      </c>
      <c r="O8" s="11"/>
      <c r="P8" s="33" t="s">
        <v>48</v>
      </c>
      <c r="Q8" s="34" t="s">
        <v>68</v>
      </c>
      <c r="R8" s="35"/>
      <c r="S8" s="34" t="s">
        <v>69</v>
      </c>
      <c r="T8" s="36"/>
      <c r="U8" s="34" t="s">
        <v>70</v>
      </c>
      <c r="V8" s="11"/>
      <c r="W8" s="11"/>
      <c r="AA8" s="11"/>
      <c r="AB8" s="12" t="s">
        <v>12</v>
      </c>
    </row>
    <row r="9" spans="1:28" x14ac:dyDescent="0.25">
      <c r="A9" s="15"/>
      <c r="B9" s="15"/>
      <c r="C9" s="10"/>
      <c r="D9" s="37" t="s">
        <v>71</v>
      </c>
      <c r="E9" s="37" t="s">
        <v>71</v>
      </c>
      <c r="F9" s="11"/>
      <c r="G9" s="11"/>
      <c r="H9" s="11"/>
      <c r="I9" s="11"/>
      <c r="J9" s="11"/>
      <c r="K9" s="15"/>
      <c r="L9" s="15"/>
      <c r="M9" s="15"/>
      <c r="N9" s="12" t="s">
        <v>12</v>
      </c>
      <c r="O9" s="11"/>
      <c r="P9" s="17">
        <f>C11</f>
        <v>2021</v>
      </c>
      <c r="Q9" s="12">
        <f>J13</f>
        <v>453</v>
      </c>
      <c r="R9" s="19" t="s">
        <v>63</v>
      </c>
      <c r="S9" s="12">
        <f>D11</f>
        <v>320</v>
      </c>
      <c r="T9" s="12" t="s">
        <v>24</v>
      </c>
      <c r="U9" s="38">
        <f>ROUND(Q9/S9,3)</f>
        <v>1.4159999999999999</v>
      </c>
      <c r="V9" s="11"/>
      <c r="W9" s="11"/>
      <c r="X9" s="11"/>
      <c r="Y9" s="11"/>
      <c r="Z9" s="11"/>
      <c r="AA9" s="11"/>
      <c r="AB9" s="12" t="s">
        <v>12</v>
      </c>
    </row>
    <row r="10" spans="1:28" x14ac:dyDescent="0.25">
      <c r="A10" s="15"/>
      <c r="B10" s="15"/>
      <c r="C10" s="12" t="s">
        <v>48</v>
      </c>
      <c r="D10" s="12" t="s">
        <v>72</v>
      </c>
      <c r="E10" s="12" t="s">
        <v>72</v>
      </c>
      <c r="F10" s="11"/>
      <c r="G10" s="11"/>
      <c r="H10" s="11"/>
      <c r="I10" s="11"/>
      <c r="J10" s="11"/>
      <c r="K10" s="15"/>
      <c r="L10" s="15"/>
      <c r="M10" s="15"/>
      <c r="N10" s="12" t="s">
        <v>12</v>
      </c>
      <c r="O10" s="11"/>
      <c r="P10" s="17">
        <f>C12</f>
        <v>2022</v>
      </c>
      <c r="Q10" s="12">
        <f>J13</f>
        <v>453</v>
      </c>
      <c r="R10" s="19" t="s">
        <v>63</v>
      </c>
      <c r="S10" s="12">
        <f>D12</f>
        <v>342</v>
      </c>
      <c r="T10" s="12" t="s">
        <v>24</v>
      </c>
      <c r="U10" s="38">
        <f>ROUND(Q10/S10,3)</f>
        <v>1.325</v>
      </c>
      <c r="V10" s="11"/>
      <c r="W10" s="11"/>
      <c r="X10" s="11"/>
      <c r="Y10" s="11"/>
      <c r="Z10" s="11"/>
      <c r="AA10" s="11"/>
      <c r="AB10" s="12" t="s">
        <v>12</v>
      </c>
    </row>
    <row r="11" spans="1:28" x14ac:dyDescent="0.25">
      <c r="A11" s="15"/>
      <c r="B11" s="15"/>
      <c r="C11" s="17">
        <v>2021</v>
      </c>
      <c r="D11" s="22">
        <v>320</v>
      </c>
      <c r="E11" s="22">
        <v>345.6</v>
      </c>
      <c r="F11" s="11"/>
      <c r="G11" s="11" t="s">
        <v>73</v>
      </c>
      <c r="H11" s="11"/>
      <c r="I11" s="11"/>
      <c r="J11" s="39">
        <v>-0.03</v>
      </c>
      <c r="K11" s="15"/>
      <c r="L11" s="15"/>
      <c r="M11" s="15"/>
      <c r="N11" s="12" t="s">
        <v>12</v>
      </c>
      <c r="O11" s="11"/>
      <c r="P11" s="17">
        <f>C13</f>
        <v>2023</v>
      </c>
      <c r="Q11" s="12">
        <f>J13</f>
        <v>453</v>
      </c>
      <c r="R11" s="19" t="s">
        <v>63</v>
      </c>
      <c r="S11" s="12">
        <f>D13</f>
        <v>352</v>
      </c>
      <c r="T11" s="12" t="s">
        <v>24</v>
      </c>
      <c r="U11" s="38">
        <f>ROUND(Q11/S11,3)</f>
        <v>1.2869999999999999</v>
      </c>
      <c r="V11" s="11"/>
      <c r="W11" s="11"/>
      <c r="X11" s="11"/>
      <c r="Y11" s="11"/>
      <c r="Z11" s="11"/>
      <c r="AA11" s="11"/>
      <c r="AB11" s="12" t="s">
        <v>12</v>
      </c>
    </row>
    <row r="12" spans="1:28" x14ac:dyDescent="0.25">
      <c r="A12" s="16"/>
      <c r="B12" s="15"/>
      <c r="C12" s="17">
        <v>2022</v>
      </c>
      <c r="D12" s="22">
        <v>342</v>
      </c>
      <c r="E12" s="22">
        <v>393.3</v>
      </c>
      <c r="F12" s="11"/>
      <c r="G12" s="11" t="s">
        <v>74</v>
      </c>
      <c r="H12" s="11"/>
      <c r="I12" s="11"/>
      <c r="J12" s="26">
        <v>387</v>
      </c>
      <c r="K12" s="15"/>
      <c r="L12" s="15"/>
      <c r="M12" s="15"/>
      <c r="N12" s="12" t="s">
        <v>12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2" t="s">
        <v>12</v>
      </c>
    </row>
    <row r="13" spans="1:28" x14ac:dyDescent="0.25">
      <c r="A13" s="15"/>
      <c r="B13" s="15"/>
      <c r="C13" s="17">
        <v>2023</v>
      </c>
      <c r="D13" s="22">
        <v>352</v>
      </c>
      <c r="E13" s="22">
        <v>411.84</v>
      </c>
      <c r="F13" s="11"/>
      <c r="G13" s="11" t="s">
        <v>75</v>
      </c>
      <c r="H13" s="11"/>
      <c r="I13" s="11"/>
      <c r="J13" s="26">
        <v>453</v>
      </c>
      <c r="K13" s="15"/>
      <c r="L13" s="15"/>
      <c r="M13" s="15"/>
      <c r="N13" s="12" t="s">
        <v>12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2" t="s">
        <v>12</v>
      </c>
    </row>
    <row r="14" spans="1:28" x14ac:dyDescent="0.25">
      <c r="A14" s="15"/>
      <c r="B14" s="15"/>
      <c r="C14" s="11"/>
      <c r="D14" s="11"/>
      <c r="E14" s="11"/>
      <c r="F14" s="11"/>
      <c r="G14" s="11"/>
      <c r="H14" s="11"/>
      <c r="I14" s="11"/>
      <c r="J14" s="11"/>
      <c r="K14" s="15"/>
      <c r="L14" s="15"/>
      <c r="M14" s="15"/>
      <c r="N14" s="12" t="s">
        <v>12</v>
      </c>
      <c r="O14" s="32" t="s">
        <v>76</v>
      </c>
      <c r="P14" s="11" t="s">
        <v>77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2" t="s">
        <v>12</v>
      </c>
    </row>
    <row r="15" spans="1:28" x14ac:dyDescent="0.25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5"/>
      <c r="N15" s="12" t="s">
        <v>12</v>
      </c>
      <c r="O15" s="11"/>
      <c r="P15" s="12" t="s">
        <v>24</v>
      </c>
      <c r="Q15" s="11" t="s">
        <v>78</v>
      </c>
      <c r="R15" s="11"/>
      <c r="S15" s="11"/>
      <c r="T15" s="11"/>
      <c r="U15" s="11" t="s">
        <v>79</v>
      </c>
      <c r="V15" s="11" t="s">
        <v>80</v>
      </c>
      <c r="Y15" s="11"/>
      <c r="Z15" s="11"/>
      <c r="AA15" s="11"/>
      <c r="AB15" s="12" t="s">
        <v>12</v>
      </c>
    </row>
    <row r="16" spans="1:28" x14ac:dyDescent="0.25">
      <c r="C16" s="11" t="s">
        <v>51</v>
      </c>
      <c r="D16" s="11"/>
      <c r="E16" s="21">
        <v>2025</v>
      </c>
      <c r="F16" s="24" t="s">
        <v>118</v>
      </c>
      <c r="G16" s="24" t="s">
        <v>119</v>
      </c>
      <c r="H16" s="25" t="s">
        <v>52</v>
      </c>
      <c r="I16" s="11"/>
      <c r="J16" s="11"/>
      <c r="K16" s="11"/>
      <c r="L16" s="11"/>
      <c r="M16" s="15"/>
      <c r="N16" s="12" t="s">
        <v>12</v>
      </c>
      <c r="O16" s="11"/>
      <c r="P16" s="12" t="s">
        <v>24</v>
      </c>
      <c r="Q16" s="40">
        <v>2023</v>
      </c>
      <c r="R16" s="41">
        <v>11</v>
      </c>
      <c r="S16" s="40">
        <v>15</v>
      </c>
      <c r="T16" s="11"/>
      <c r="U16" s="11" t="s">
        <v>79</v>
      </c>
      <c r="V16" s="40">
        <f>E16+INT((F16+E17/2)/12)</f>
        <v>2026</v>
      </c>
      <c r="W16" s="41" t="str">
        <f>RIGHT("0"&amp;MOD(F16+E17/2,12),2)</f>
        <v>01</v>
      </c>
      <c r="X16" s="41" t="str">
        <f>G16</f>
        <v>15</v>
      </c>
      <c r="Y16" s="11"/>
      <c r="Z16" s="11"/>
      <c r="AA16" s="11"/>
      <c r="AB16" s="12" t="s">
        <v>12</v>
      </c>
    </row>
    <row r="17" spans="3:28" x14ac:dyDescent="0.25">
      <c r="C17" s="11" t="s">
        <v>53</v>
      </c>
      <c r="D17" s="11"/>
      <c r="E17" s="22">
        <v>6</v>
      </c>
      <c r="F17" s="26" t="s">
        <v>54</v>
      </c>
      <c r="G17" s="27"/>
      <c r="H17" s="23"/>
      <c r="I17" s="11"/>
      <c r="J17" s="11"/>
      <c r="K17" s="11"/>
      <c r="L17" s="11"/>
      <c r="M17" s="15"/>
      <c r="N17" s="12" t="s">
        <v>12</v>
      </c>
      <c r="O17" s="11"/>
      <c r="P17" s="12" t="s">
        <v>24</v>
      </c>
      <c r="Q17" s="54">
        <f>(V16*12)+W16-(Q16*12+R16)+IF(VALUE(S16)&gt;VALUE(X16),-0.5,IF(VALUE(S16)&lt;VALUE(X16),0.5,0))</f>
        <v>26</v>
      </c>
      <c r="R17" s="42" t="s">
        <v>54</v>
      </c>
      <c r="S17" s="11"/>
      <c r="T17" s="11"/>
      <c r="U17" s="11"/>
      <c r="V17" s="11"/>
      <c r="W17" s="11"/>
      <c r="X17" s="11"/>
      <c r="Y17" s="11"/>
      <c r="Z17" s="11"/>
      <c r="AA17" s="11"/>
      <c r="AB17" s="12" t="s">
        <v>12</v>
      </c>
    </row>
    <row r="18" spans="3:28" x14ac:dyDescent="0.25">
      <c r="C18" s="11" t="s">
        <v>55</v>
      </c>
      <c r="D18" s="11"/>
      <c r="E18" s="22">
        <v>6</v>
      </c>
      <c r="F18" s="26" t="s">
        <v>54</v>
      </c>
      <c r="G18" s="27"/>
      <c r="H18" s="23"/>
      <c r="I18" s="11"/>
      <c r="J18" s="11"/>
      <c r="K18" s="11"/>
      <c r="L18" s="11"/>
      <c r="M18" s="15"/>
      <c r="N18" s="12" t="s">
        <v>12</v>
      </c>
      <c r="O18" s="11"/>
      <c r="P18" s="12" t="s">
        <v>24</v>
      </c>
      <c r="Q18" s="10">
        <f>ROUND(Q17/12,3)</f>
        <v>2.1669999999999998</v>
      </c>
      <c r="R18" s="12" t="s">
        <v>81</v>
      </c>
      <c r="S18" s="11"/>
      <c r="T18" s="11"/>
      <c r="U18" s="11"/>
      <c r="V18"/>
      <c r="W18"/>
      <c r="X18"/>
      <c r="Y18" s="11"/>
      <c r="Z18" s="11"/>
      <c r="AA18" s="11"/>
      <c r="AB18" s="12" t="s">
        <v>12</v>
      </c>
    </row>
    <row r="19" spans="3:28" x14ac:dyDescent="0.25"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5"/>
      <c r="N19" s="12" t="s">
        <v>12</v>
      </c>
      <c r="O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2" t="s">
        <v>12</v>
      </c>
    </row>
    <row r="20" spans="3:28" x14ac:dyDescent="0.25"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5"/>
      <c r="N20" s="12" t="s">
        <v>12</v>
      </c>
      <c r="O20" s="11"/>
      <c r="P20" s="11" t="s">
        <v>82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2" t="s">
        <v>12</v>
      </c>
    </row>
    <row r="21" spans="3:28" x14ac:dyDescent="0.25"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5"/>
      <c r="N21" s="12" t="s">
        <v>12</v>
      </c>
      <c r="O21" s="11"/>
      <c r="P21" s="12" t="s">
        <v>24</v>
      </c>
      <c r="Q21" s="19" t="s">
        <v>83</v>
      </c>
      <c r="R21" s="43">
        <f>J11</f>
        <v>-0.03</v>
      </c>
      <c r="S21" s="28" t="str">
        <f>") ^ " &amp;Q18</f>
        <v>) ^ 2.167</v>
      </c>
      <c r="T21" s="11"/>
      <c r="U21" s="11"/>
      <c r="V21" s="11"/>
      <c r="W21" s="11"/>
      <c r="X21" s="11"/>
      <c r="Y21" s="11"/>
      <c r="Z21" s="11"/>
      <c r="AA21" s="11"/>
      <c r="AB21" s="12" t="s">
        <v>12</v>
      </c>
    </row>
    <row r="22" spans="3:28" x14ac:dyDescent="0.25">
      <c r="C22"/>
      <c r="D22"/>
      <c r="E22"/>
      <c r="F22"/>
      <c r="G22"/>
      <c r="H22"/>
      <c r="I22"/>
      <c r="J22"/>
      <c r="K22" s="11"/>
      <c r="L22" s="11"/>
      <c r="M22" s="15"/>
      <c r="N22" s="12" t="s">
        <v>12</v>
      </c>
      <c r="O22" s="11"/>
      <c r="P22" s="12" t="s">
        <v>24</v>
      </c>
      <c r="Q22" s="44">
        <f>ROUND((1+J11)^Q18,4)</f>
        <v>0.93610000000000004</v>
      </c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2" t="s">
        <v>12</v>
      </c>
    </row>
    <row r="23" spans="3:28" x14ac:dyDescent="0.25">
      <c r="C23"/>
      <c r="D23"/>
      <c r="E23"/>
      <c r="F23"/>
      <c r="G23"/>
      <c r="H23"/>
      <c r="I23"/>
      <c r="J23"/>
      <c r="K23" s="11"/>
      <c r="L23" s="11"/>
      <c r="M23" s="15"/>
      <c r="N23" s="12" t="s">
        <v>12</v>
      </c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2" t="s">
        <v>12</v>
      </c>
    </row>
    <row r="24" spans="3:28" x14ac:dyDescent="0.25">
      <c r="C24"/>
      <c r="D24"/>
      <c r="E24"/>
      <c r="F24"/>
      <c r="G24"/>
      <c r="H24"/>
      <c r="I24"/>
      <c r="J24"/>
      <c r="K24" s="11"/>
      <c r="L24" s="11"/>
      <c r="M24" s="15"/>
      <c r="N24" s="12" t="s">
        <v>12</v>
      </c>
      <c r="O24" s="45" t="s">
        <v>84</v>
      </c>
      <c r="P24" s="45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2" t="s">
        <v>12</v>
      </c>
    </row>
    <row r="25" spans="3:28" x14ac:dyDescent="0.25">
      <c r="C25"/>
      <c r="D25"/>
      <c r="E25"/>
      <c r="F25"/>
      <c r="G25"/>
      <c r="H25"/>
      <c r="I25"/>
      <c r="J25"/>
      <c r="K25" s="11"/>
      <c r="L25" s="11"/>
      <c r="M25" s="15"/>
      <c r="N25" s="12" t="s">
        <v>12</v>
      </c>
      <c r="O25" s="11"/>
      <c r="P25" s="11"/>
      <c r="Q25" s="11"/>
      <c r="R25" s="11"/>
      <c r="S25" s="11"/>
      <c r="T25" s="11"/>
      <c r="U25" s="12" t="s">
        <v>85</v>
      </c>
      <c r="V25" s="11"/>
      <c r="W25" s="11"/>
      <c r="X25" s="11"/>
      <c r="Y25" s="11"/>
      <c r="Z25" s="11"/>
      <c r="AA25" s="11"/>
      <c r="AB25" s="12" t="s">
        <v>12</v>
      </c>
    </row>
    <row r="26" spans="3:28" x14ac:dyDescent="0.25">
      <c r="C26"/>
      <c r="D26"/>
      <c r="E26"/>
      <c r="F26"/>
      <c r="G26"/>
      <c r="H26"/>
      <c r="I26"/>
      <c r="J26"/>
      <c r="K26" s="11"/>
      <c r="L26" s="11"/>
      <c r="M26" s="15"/>
      <c r="N26" s="12" t="s">
        <v>12</v>
      </c>
      <c r="O26" s="11"/>
      <c r="P26" s="11"/>
      <c r="Q26" s="12" t="s">
        <v>66</v>
      </c>
      <c r="R26" s="11"/>
      <c r="S26" s="12" t="s">
        <v>86</v>
      </c>
      <c r="T26" s="11"/>
      <c r="U26" s="12" t="s">
        <v>87</v>
      </c>
      <c r="V26" s="11"/>
      <c r="W26" s="11"/>
      <c r="X26" s="11"/>
      <c r="Y26" s="11"/>
      <c r="Z26" s="11"/>
      <c r="AA26" s="11"/>
      <c r="AB26" s="12" t="s">
        <v>12</v>
      </c>
    </row>
    <row r="27" spans="3:28" x14ac:dyDescent="0.25">
      <c r="C27"/>
      <c r="D27"/>
      <c r="E27"/>
      <c r="F27"/>
      <c r="G27"/>
      <c r="H27"/>
      <c r="I27"/>
      <c r="J27"/>
      <c r="K27" s="11"/>
      <c r="L27" s="11"/>
      <c r="M27" s="15"/>
      <c r="N27" s="12" t="s">
        <v>12</v>
      </c>
      <c r="O27" s="11"/>
      <c r="P27" s="33" t="s">
        <v>48</v>
      </c>
      <c r="Q27" s="34" t="s">
        <v>70</v>
      </c>
      <c r="R27" s="36"/>
      <c r="S27" s="34" t="s">
        <v>70</v>
      </c>
      <c r="T27" s="36"/>
      <c r="U27" s="34" t="s">
        <v>70</v>
      </c>
      <c r="V27" s="11"/>
      <c r="W27" s="11"/>
      <c r="X27" s="11"/>
      <c r="Y27" s="11"/>
      <c r="Z27" s="11"/>
      <c r="AA27" s="11"/>
      <c r="AB27" s="12" t="s">
        <v>12</v>
      </c>
    </row>
    <row r="28" spans="3:28" x14ac:dyDescent="0.25">
      <c r="C28"/>
      <c r="D28"/>
      <c r="E28"/>
      <c r="F28"/>
      <c r="G28"/>
      <c r="H28"/>
      <c r="I28"/>
      <c r="J28"/>
      <c r="K28" s="11"/>
      <c r="L28" s="11"/>
      <c r="M28" s="15"/>
      <c r="N28" s="12" t="s">
        <v>12</v>
      </c>
      <c r="O28" s="11"/>
      <c r="P28" s="17">
        <f>C11</f>
        <v>2021</v>
      </c>
      <c r="Q28" s="38">
        <f>U9</f>
        <v>1.4159999999999999</v>
      </c>
      <c r="R28" s="12" t="s">
        <v>88</v>
      </c>
      <c r="S28" s="44">
        <f>Q22</f>
        <v>0.93610000000000004</v>
      </c>
      <c r="T28" s="12" t="s">
        <v>24</v>
      </c>
      <c r="U28" s="46">
        <f>ROUND(Q28*S28,3)</f>
        <v>1.3260000000000001</v>
      </c>
      <c r="V28" s="23" t="s">
        <v>89</v>
      </c>
      <c r="W28" s="47" t="s">
        <v>90</v>
      </c>
      <c r="X28" s="11"/>
      <c r="Y28" s="11"/>
      <c r="Z28" s="11"/>
      <c r="AA28" s="11"/>
      <c r="AB28" s="12" t="s">
        <v>12</v>
      </c>
    </row>
    <row r="29" spans="3:28" x14ac:dyDescent="0.25">
      <c r="C29"/>
      <c r="D29"/>
      <c r="E29"/>
      <c r="F29"/>
      <c r="G29"/>
      <c r="H29"/>
      <c r="I29"/>
      <c r="J29"/>
      <c r="K29" s="11"/>
      <c r="L29" s="11"/>
      <c r="M29" s="15"/>
      <c r="N29" s="12" t="s">
        <v>12</v>
      </c>
      <c r="O29" s="11"/>
      <c r="P29" s="17">
        <f>C12</f>
        <v>2022</v>
      </c>
      <c r="Q29" s="38">
        <f>U10</f>
        <v>1.325</v>
      </c>
      <c r="R29" s="12" t="s">
        <v>88</v>
      </c>
      <c r="S29" s="44">
        <f>Q22</f>
        <v>0.93610000000000004</v>
      </c>
      <c r="T29" s="12" t="s">
        <v>24</v>
      </c>
      <c r="U29" s="46">
        <f>ROUND(Q29*S29,3)</f>
        <v>1.24</v>
      </c>
      <c r="V29" s="23" t="s">
        <v>89</v>
      </c>
      <c r="W29" s="47" t="s">
        <v>90</v>
      </c>
      <c r="X29" s="11"/>
      <c r="Y29" s="11"/>
      <c r="Z29" s="11"/>
      <c r="AA29" s="11"/>
      <c r="AB29" s="12" t="s">
        <v>12</v>
      </c>
    </row>
    <row r="30" spans="3:28" x14ac:dyDescent="0.25">
      <c r="C30"/>
      <c r="D30"/>
      <c r="E30"/>
      <c r="F30"/>
      <c r="G30"/>
      <c r="H30"/>
      <c r="I30"/>
      <c r="J30"/>
      <c r="K30" s="11"/>
      <c r="L30" s="11"/>
      <c r="M30" s="15"/>
      <c r="N30" s="12" t="s">
        <v>12</v>
      </c>
      <c r="O30" s="11"/>
      <c r="P30" s="17">
        <f>C13</f>
        <v>2023</v>
      </c>
      <c r="Q30" s="38">
        <f>U11</f>
        <v>1.2869999999999999</v>
      </c>
      <c r="R30" s="12" t="s">
        <v>88</v>
      </c>
      <c r="S30" s="44">
        <f>Q22</f>
        <v>0.93610000000000004</v>
      </c>
      <c r="T30" s="12" t="s">
        <v>24</v>
      </c>
      <c r="U30" s="46">
        <f>ROUND(Q30*S30,3)</f>
        <v>1.2050000000000001</v>
      </c>
      <c r="V30" s="23" t="s">
        <v>89</v>
      </c>
      <c r="W30" s="47" t="s">
        <v>90</v>
      </c>
      <c r="X30" s="11"/>
      <c r="Y30" s="11"/>
      <c r="Z30" s="11"/>
      <c r="AA30" s="11"/>
      <c r="AB30" s="12" t="s">
        <v>12</v>
      </c>
    </row>
    <row r="31" spans="3:28" x14ac:dyDescent="0.25">
      <c r="C31"/>
      <c r="D31"/>
      <c r="E31"/>
      <c r="F31"/>
      <c r="G31"/>
      <c r="H31"/>
      <c r="I31"/>
      <c r="J31"/>
      <c r="K31" s="11"/>
      <c r="L31" s="11"/>
      <c r="M31" s="15"/>
      <c r="N31" s="12" t="s">
        <v>12</v>
      </c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2" t="s">
        <v>12</v>
      </c>
    </row>
    <row r="32" spans="3:28" x14ac:dyDescent="0.25">
      <c r="C32"/>
      <c r="D32"/>
      <c r="E32"/>
      <c r="F32"/>
      <c r="G32"/>
      <c r="H32"/>
      <c r="I32"/>
      <c r="J32"/>
      <c r="K32" s="11"/>
      <c r="L32" s="11"/>
      <c r="M32" s="15"/>
      <c r="N32" s="12" t="s">
        <v>12</v>
      </c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2" t="s">
        <v>12</v>
      </c>
    </row>
    <row r="33" spans="1:28" x14ac:dyDescent="0.25"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5"/>
      <c r="N33" s="12" t="s">
        <v>12</v>
      </c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2" t="s">
        <v>12</v>
      </c>
    </row>
    <row r="34" spans="1:28" x14ac:dyDescent="0.25"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5"/>
      <c r="N34" s="12" t="s">
        <v>12</v>
      </c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2" t="s">
        <v>12</v>
      </c>
    </row>
    <row r="35" spans="1:28" x14ac:dyDescent="0.25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5"/>
      <c r="N35" s="12" t="s">
        <v>12</v>
      </c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2" t="s">
        <v>12</v>
      </c>
    </row>
    <row r="36" spans="1:28" x14ac:dyDescent="0.25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5"/>
      <c r="N36" s="12" t="s">
        <v>12</v>
      </c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2" t="s">
        <v>12</v>
      </c>
    </row>
    <row r="37" spans="1:28" x14ac:dyDescent="0.25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5"/>
      <c r="N37" s="12" t="s">
        <v>12</v>
      </c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2" t="s">
        <v>12</v>
      </c>
    </row>
    <row r="38" spans="1:28" x14ac:dyDescent="0.25"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5"/>
      <c r="N38" s="12" t="s">
        <v>12</v>
      </c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2" t="s">
        <v>12</v>
      </c>
    </row>
    <row r="39" spans="1:28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2" t="s">
        <v>12</v>
      </c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2" t="s">
        <v>12</v>
      </c>
    </row>
    <row r="40" spans="1:28" x14ac:dyDescent="0.25">
      <c r="N40" s="12" t="s">
        <v>12</v>
      </c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2" t="s">
        <v>12</v>
      </c>
    </row>
    <row r="41" spans="1:28" x14ac:dyDescent="0.25">
      <c r="N41" s="12" t="s">
        <v>12</v>
      </c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2" t="s">
        <v>12</v>
      </c>
    </row>
    <row r="42" spans="1:28" x14ac:dyDescent="0.25">
      <c r="N42" s="12" t="s">
        <v>12</v>
      </c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2" t="s">
        <v>12</v>
      </c>
    </row>
    <row r="43" spans="1:28" x14ac:dyDescent="0.25">
      <c r="N43" s="12" t="s">
        <v>12</v>
      </c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2" t="s">
        <v>12</v>
      </c>
    </row>
    <row r="44" spans="1:28" x14ac:dyDescent="0.25">
      <c r="N44" s="12" t="s">
        <v>12</v>
      </c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2" t="s">
        <v>12</v>
      </c>
    </row>
    <row r="45" spans="1:28" x14ac:dyDescent="0.25">
      <c r="N45" s="12" t="s">
        <v>12</v>
      </c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2" t="s">
        <v>12</v>
      </c>
    </row>
    <row r="46" spans="1:28" x14ac:dyDescent="0.25">
      <c r="N46" s="12" t="s">
        <v>12</v>
      </c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2" t="s">
        <v>12</v>
      </c>
    </row>
    <row r="47" spans="1:28" x14ac:dyDescent="0.25">
      <c r="N47" s="12" t="s">
        <v>12</v>
      </c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2" t="s">
        <v>12</v>
      </c>
    </row>
    <row r="48" spans="1:28" x14ac:dyDescent="0.25">
      <c r="N48" s="12" t="s">
        <v>12</v>
      </c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2" t="s">
        <v>12</v>
      </c>
    </row>
    <row r="49" spans="14:28" x14ac:dyDescent="0.25">
      <c r="N49" s="12" t="s">
        <v>12</v>
      </c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2" t="s">
        <v>12</v>
      </c>
    </row>
    <row r="50" spans="14:28" x14ac:dyDescent="0.25">
      <c r="N50" s="12" t="s">
        <v>12</v>
      </c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2" t="s">
        <v>12</v>
      </c>
    </row>
    <row r="51" spans="14:28" x14ac:dyDescent="0.25">
      <c r="N51" s="12" t="s">
        <v>12</v>
      </c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2" t="s">
        <v>12</v>
      </c>
    </row>
    <row r="52" spans="14:28" x14ac:dyDescent="0.25">
      <c r="N52" s="12" t="s">
        <v>12</v>
      </c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2" t="s">
        <v>12</v>
      </c>
    </row>
    <row r="53" spans="14:28" x14ac:dyDescent="0.25">
      <c r="N53" s="12" t="s">
        <v>12</v>
      </c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2" t="s">
        <v>12</v>
      </c>
    </row>
    <row r="54" spans="14:28" x14ac:dyDescent="0.25">
      <c r="N54" s="12" t="s">
        <v>12</v>
      </c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2" t="s">
        <v>12</v>
      </c>
    </row>
    <row r="55" spans="14:28" x14ac:dyDescent="0.25">
      <c r="N55" s="12" t="s">
        <v>12</v>
      </c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2" t="s">
        <v>12</v>
      </c>
    </row>
    <row r="56" spans="14:28" x14ac:dyDescent="0.25">
      <c r="N56" s="12" t="s">
        <v>12</v>
      </c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2" t="s">
        <v>12</v>
      </c>
    </row>
    <row r="57" spans="14:28" x14ac:dyDescent="0.25">
      <c r="N57" s="12" t="s">
        <v>12</v>
      </c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2" t="s">
        <v>12</v>
      </c>
    </row>
    <row r="58" spans="14:28" x14ac:dyDescent="0.25">
      <c r="N58" s="12" t="s">
        <v>12</v>
      </c>
      <c r="AB58" s="12" t="s">
        <v>12</v>
      </c>
    </row>
    <row r="59" spans="14:28" x14ac:dyDescent="0.25">
      <c r="N59" s="12" t="s">
        <v>12</v>
      </c>
      <c r="AB59" s="12" t="s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B59"/>
  <sheetViews>
    <sheetView zoomScale="90" zoomScaleNormal="90" workbookViewId="0"/>
  </sheetViews>
  <sheetFormatPr defaultColWidth="9.140625" defaultRowHeight="15" x14ac:dyDescent="0.25"/>
  <cols>
    <col min="1" max="1" width="14" style="8" bestFit="1" customWidth="1"/>
    <col min="2" max="2" width="4.7109375" style="8" customWidth="1"/>
    <col min="3" max="8" width="9.140625" style="8" customWidth="1"/>
    <col min="9" max="9" width="9.140625" style="8"/>
    <col min="10" max="23" width="9.140625" style="8" customWidth="1"/>
    <col min="24" max="24" width="9.140625" style="8"/>
    <col min="25" max="25" width="9.140625" style="8" customWidth="1"/>
    <col min="26" max="16384" width="9.140625" style="8"/>
  </cols>
  <sheetData>
    <row r="1" spans="1:28" x14ac:dyDescent="0.25">
      <c r="A1" s="7" t="s">
        <v>10</v>
      </c>
      <c r="C1" t="s">
        <v>11</v>
      </c>
      <c r="D1" s="9"/>
      <c r="E1" s="9"/>
      <c r="N1" s="10" t="s">
        <v>12</v>
      </c>
      <c r="AB1" s="12" t="s">
        <v>12</v>
      </c>
    </row>
    <row r="2" spans="1:28" x14ac:dyDescent="0.25">
      <c r="A2" s="7" t="s">
        <v>13</v>
      </c>
      <c r="C2" s="8" t="s">
        <v>14</v>
      </c>
      <c r="N2" s="10" t="s">
        <v>12</v>
      </c>
      <c r="AB2" s="12" t="s">
        <v>12</v>
      </c>
    </row>
    <row r="3" spans="1:28" x14ac:dyDescent="0.25">
      <c r="A3" s="7" t="s">
        <v>15</v>
      </c>
      <c r="C3" s="8" t="s">
        <v>9</v>
      </c>
      <c r="N3" s="10" t="s">
        <v>12</v>
      </c>
      <c r="O3" s="13" t="s">
        <v>60</v>
      </c>
      <c r="P3" s="8" t="s">
        <v>91</v>
      </c>
      <c r="V3" s="48">
        <f>I5</f>
        <v>2026</v>
      </c>
      <c r="AB3" s="12" t="s">
        <v>12</v>
      </c>
    </row>
    <row r="4" spans="1:28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 t="s">
        <v>12</v>
      </c>
      <c r="AB4" s="12" t="s">
        <v>12</v>
      </c>
    </row>
    <row r="5" spans="1:28" x14ac:dyDescent="0.25">
      <c r="A5" s="16" t="s">
        <v>21</v>
      </c>
      <c r="C5" s="11" t="s">
        <v>92</v>
      </c>
      <c r="D5" s="11"/>
      <c r="E5" s="11"/>
      <c r="F5" s="11"/>
      <c r="G5" s="11"/>
      <c r="H5" s="11"/>
      <c r="I5" s="21">
        <v>2026</v>
      </c>
      <c r="J5" s="11"/>
      <c r="K5" s="11"/>
      <c r="L5" s="11"/>
      <c r="M5" s="15"/>
      <c r="N5" s="12" t="s">
        <v>12</v>
      </c>
      <c r="O5" s="11"/>
      <c r="P5" s="12" t="s">
        <v>93</v>
      </c>
      <c r="Q5" s="12" t="s">
        <v>24</v>
      </c>
      <c r="R5" s="12">
        <v>12</v>
      </c>
      <c r="S5" s="12" t="s">
        <v>33</v>
      </c>
      <c r="T5" s="11" t="s">
        <v>94</v>
      </c>
      <c r="U5" s="11"/>
      <c r="V5" s="11"/>
      <c r="W5" s="11"/>
      <c r="X5" s="11"/>
      <c r="Y5" s="11"/>
      <c r="Z5" s="11"/>
      <c r="AA5" s="11"/>
      <c r="AB5" s="12" t="s">
        <v>12</v>
      </c>
    </row>
    <row r="6" spans="1:28" x14ac:dyDescent="0.25">
      <c r="C6" s="11"/>
      <c r="D6" s="11"/>
      <c r="E6" s="11"/>
      <c r="F6" s="11"/>
      <c r="G6" s="11"/>
      <c r="H6" s="11"/>
      <c r="I6" s="11"/>
      <c r="J6" s="11"/>
      <c r="K6" s="11"/>
      <c r="L6" s="11"/>
      <c r="M6" s="15"/>
      <c r="N6" s="12" t="s">
        <v>12</v>
      </c>
      <c r="O6" s="11"/>
      <c r="P6" s="11"/>
      <c r="Q6" s="12" t="s">
        <v>24</v>
      </c>
      <c r="R6" s="12">
        <v>12</v>
      </c>
      <c r="S6" s="12" t="s">
        <v>33</v>
      </c>
      <c r="T6" s="12">
        <f>H11</f>
        <v>6</v>
      </c>
      <c r="U6" s="11"/>
      <c r="V6" s="11"/>
      <c r="W6" s="11"/>
      <c r="X6" s="11"/>
      <c r="Y6" s="11"/>
      <c r="Z6" s="11"/>
      <c r="AA6" s="11"/>
      <c r="AB6" s="12" t="s">
        <v>12</v>
      </c>
    </row>
    <row r="7" spans="1:28" x14ac:dyDescent="0.25">
      <c r="C7" s="11"/>
      <c r="D7" s="11"/>
      <c r="E7" s="11"/>
      <c r="F7" s="11"/>
      <c r="G7" s="11"/>
      <c r="H7" s="11"/>
      <c r="I7" s="11"/>
      <c r="J7" s="11"/>
      <c r="K7" s="11"/>
      <c r="L7" s="11"/>
      <c r="M7" s="15"/>
      <c r="N7" s="12" t="s">
        <v>12</v>
      </c>
      <c r="O7" s="11"/>
      <c r="P7" s="11"/>
      <c r="Q7" s="12" t="s">
        <v>24</v>
      </c>
      <c r="R7" s="32">
        <f>R6-T6</f>
        <v>6</v>
      </c>
      <c r="S7" s="11"/>
      <c r="T7" s="11"/>
      <c r="U7" s="11"/>
      <c r="V7" s="11"/>
      <c r="W7" s="11"/>
      <c r="X7" s="11"/>
      <c r="Y7" s="11"/>
      <c r="Z7" s="11"/>
      <c r="AA7" s="11"/>
      <c r="AB7" s="12" t="s">
        <v>12</v>
      </c>
    </row>
    <row r="8" spans="1:28" x14ac:dyDescent="0.25">
      <c r="A8" s="16" t="s">
        <v>46</v>
      </c>
      <c r="B8" s="15"/>
      <c r="C8" s="11" t="s">
        <v>95</v>
      </c>
      <c r="D8" s="11"/>
      <c r="E8" s="22">
        <v>1</v>
      </c>
      <c r="F8" s="49" t="s">
        <v>96</v>
      </c>
      <c r="G8" s="49"/>
      <c r="H8" s="50"/>
      <c r="I8" s="21">
        <v>2025</v>
      </c>
      <c r="J8" s="11" t="s">
        <v>97</v>
      </c>
      <c r="K8" s="15"/>
      <c r="L8" s="15"/>
      <c r="M8" s="15"/>
      <c r="N8" s="12" t="s">
        <v>12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2" t="s">
        <v>12</v>
      </c>
    </row>
    <row r="9" spans="1:28" x14ac:dyDescent="0.25">
      <c r="A9" s="15"/>
      <c r="B9" s="15"/>
      <c r="C9" s="15"/>
      <c r="D9" s="15"/>
      <c r="E9" s="15"/>
      <c r="F9" s="15"/>
      <c r="G9" s="15"/>
      <c r="H9" s="15"/>
      <c r="I9" s="11"/>
      <c r="J9" s="11"/>
      <c r="K9" s="15"/>
      <c r="L9" s="15"/>
      <c r="M9" s="15"/>
      <c r="N9" s="12" t="s">
        <v>12</v>
      </c>
      <c r="O9" s="51" t="s">
        <v>98</v>
      </c>
      <c r="P9" s="11" t="s">
        <v>99</v>
      </c>
      <c r="Q9" s="11"/>
      <c r="R9" s="11"/>
      <c r="S9" s="11"/>
      <c r="U9" s="48">
        <f>I5</f>
        <v>2026</v>
      </c>
      <c r="V9" s="11"/>
      <c r="W9" s="11"/>
      <c r="X9" s="11"/>
      <c r="Y9" s="11"/>
      <c r="Z9" s="11"/>
      <c r="AA9" s="11"/>
      <c r="AB9" s="12" t="s">
        <v>12</v>
      </c>
    </row>
    <row r="10" spans="1:28" x14ac:dyDescent="0.25">
      <c r="A10" s="15"/>
      <c r="B10" s="15"/>
      <c r="C10" s="11" t="s">
        <v>100</v>
      </c>
      <c r="D10" s="11"/>
      <c r="E10" s="11"/>
      <c r="F10" s="11"/>
      <c r="G10" s="11"/>
      <c r="H10" s="22">
        <v>400</v>
      </c>
      <c r="I10" s="11"/>
      <c r="J10" s="11"/>
      <c r="K10" s="15"/>
      <c r="L10" s="15"/>
      <c r="M10" s="15"/>
      <c r="N10" s="12" t="s">
        <v>12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2" t="s">
        <v>12</v>
      </c>
    </row>
    <row r="11" spans="1:28" x14ac:dyDescent="0.25">
      <c r="A11" s="15"/>
      <c r="B11" s="15"/>
      <c r="C11" s="11" t="s">
        <v>101</v>
      </c>
      <c r="D11" s="11"/>
      <c r="E11" s="11"/>
      <c r="F11" s="11"/>
      <c r="G11" s="11"/>
      <c r="H11" s="22">
        <v>6</v>
      </c>
      <c r="I11" s="11"/>
      <c r="J11" s="11"/>
      <c r="K11" s="15"/>
      <c r="L11" s="15"/>
      <c r="M11" s="15"/>
      <c r="N11" s="12" t="s">
        <v>12</v>
      </c>
      <c r="O11" s="11"/>
      <c r="P11" s="18" t="s">
        <v>102</v>
      </c>
      <c r="Q11" s="12" t="s">
        <v>24</v>
      </c>
      <c r="R11" s="12" t="s">
        <v>93</v>
      </c>
      <c r="S11" s="12" t="s">
        <v>88</v>
      </c>
      <c r="T11" s="49" t="s">
        <v>103</v>
      </c>
      <c r="U11" s="49"/>
      <c r="V11" s="12" t="s">
        <v>88</v>
      </c>
      <c r="W11" s="52" t="s">
        <v>104</v>
      </c>
      <c r="X11" s="11"/>
      <c r="Y11" s="11"/>
      <c r="Z11" s="11"/>
      <c r="AA11" s="11"/>
      <c r="AB11" s="12" t="s">
        <v>12</v>
      </c>
    </row>
    <row r="12" spans="1:28" x14ac:dyDescent="0.25">
      <c r="A12" s="16"/>
      <c r="B12" s="15"/>
      <c r="C12" s="11" t="s">
        <v>105</v>
      </c>
      <c r="D12" s="11"/>
      <c r="E12" s="11"/>
      <c r="F12" s="11"/>
      <c r="G12" s="11"/>
      <c r="H12" s="53">
        <v>0.15</v>
      </c>
      <c r="I12" s="11"/>
      <c r="J12" s="11"/>
      <c r="K12" s="15"/>
      <c r="L12" s="15"/>
      <c r="M12" s="15"/>
      <c r="N12" s="12" t="s">
        <v>12</v>
      </c>
      <c r="O12" s="11"/>
      <c r="P12" s="12"/>
      <c r="Q12" s="12" t="s">
        <v>106</v>
      </c>
      <c r="R12" s="12" t="s">
        <v>107</v>
      </c>
      <c r="S12" s="12" t="s">
        <v>88</v>
      </c>
      <c r="T12" s="49" t="s">
        <v>103</v>
      </c>
      <c r="U12" s="49"/>
      <c r="V12" s="12"/>
      <c r="W12" s="12"/>
      <c r="X12" s="11"/>
      <c r="Y12" s="11"/>
      <c r="Z12" s="11"/>
      <c r="AA12" s="11"/>
      <c r="AB12" s="12" t="s">
        <v>12</v>
      </c>
    </row>
    <row r="13" spans="1:28" x14ac:dyDescent="0.25">
      <c r="A13" s="15"/>
      <c r="B13" s="15"/>
      <c r="C13" s="11"/>
      <c r="D13" s="11"/>
      <c r="E13" s="11"/>
      <c r="F13" s="11"/>
      <c r="G13" s="11"/>
      <c r="H13" s="11"/>
      <c r="I13" s="11"/>
      <c r="J13" s="11"/>
      <c r="K13" s="15"/>
      <c r="L13" s="15"/>
      <c r="M13" s="15"/>
      <c r="N13" s="12" t="s">
        <v>12</v>
      </c>
      <c r="O13" s="11"/>
      <c r="P13" s="11"/>
      <c r="Q13" s="11"/>
      <c r="R13" s="11"/>
      <c r="S13" s="12"/>
      <c r="T13" s="11"/>
      <c r="U13" s="11"/>
      <c r="V13" s="11"/>
      <c r="W13" s="11"/>
      <c r="X13" s="11"/>
      <c r="Y13" s="11"/>
      <c r="Z13" s="11"/>
      <c r="AA13" s="11"/>
      <c r="AB13" s="12" t="s">
        <v>12</v>
      </c>
    </row>
    <row r="14" spans="1:28" x14ac:dyDescent="0.25">
      <c r="A14" s="15"/>
      <c r="B14" s="15"/>
      <c r="C14" s="11"/>
      <c r="D14" s="11"/>
      <c r="E14" s="11"/>
      <c r="F14" s="11"/>
      <c r="G14" s="11"/>
      <c r="H14" s="11"/>
      <c r="I14" s="11"/>
      <c r="J14" s="11"/>
      <c r="K14" s="15"/>
      <c r="L14" s="15"/>
      <c r="M14" s="15"/>
      <c r="N14" s="12" t="s">
        <v>12</v>
      </c>
      <c r="O14" s="11"/>
      <c r="P14" s="11"/>
      <c r="Q14" s="12" t="s">
        <v>24</v>
      </c>
      <c r="R14" s="12">
        <f>R7</f>
        <v>6</v>
      </c>
      <c r="S14" s="12" t="s">
        <v>88</v>
      </c>
      <c r="T14" s="49">
        <f>H10</f>
        <v>400</v>
      </c>
      <c r="U14" s="49"/>
      <c r="V14" s="12" t="s">
        <v>88</v>
      </c>
      <c r="W14" s="54">
        <f>1+H12</f>
        <v>1.1499999999999999</v>
      </c>
      <c r="X14" s="11"/>
      <c r="Y14" s="11"/>
      <c r="Z14" s="11"/>
      <c r="AA14" s="11"/>
      <c r="AB14" s="12" t="s">
        <v>12</v>
      </c>
    </row>
    <row r="15" spans="1:28" x14ac:dyDescent="0.25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5"/>
      <c r="N15" s="12" t="s">
        <v>12</v>
      </c>
      <c r="O15" s="11"/>
      <c r="P15" s="11"/>
      <c r="Q15" s="12" t="s">
        <v>106</v>
      </c>
      <c r="R15" s="12">
        <f>12-R7</f>
        <v>6</v>
      </c>
      <c r="S15" s="12" t="s">
        <v>88</v>
      </c>
      <c r="T15" s="49">
        <f>H10</f>
        <v>400</v>
      </c>
      <c r="U15" s="49"/>
      <c r="V15" s="11"/>
      <c r="W15" s="11"/>
      <c r="X15" s="11"/>
      <c r="Y15" s="11"/>
      <c r="Z15" s="11"/>
      <c r="AA15" s="11"/>
      <c r="AB15" s="12" t="s">
        <v>12</v>
      </c>
    </row>
    <row r="16" spans="1:28" x14ac:dyDescent="0.25"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5"/>
      <c r="N16" s="12" t="s">
        <v>12</v>
      </c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2" t="s">
        <v>12</v>
      </c>
    </row>
    <row r="17" spans="3:28" x14ac:dyDescent="0.25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5"/>
      <c r="N17" s="12" t="s">
        <v>12</v>
      </c>
      <c r="O17" s="11"/>
      <c r="P17" s="11"/>
      <c r="Q17" s="12" t="s">
        <v>24</v>
      </c>
      <c r="R17" s="55">
        <f>R14*T14*W14+R15*T15</f>
        <v>5160</v>
      </c>
      <c r="S17" s="11"/>
      <c r="T17" s="11"/>
      <c r="U17" s="11"/>
      <c r="V17" s="11"/>
      <c r="W17" s="11"/>
      <c r="X17" s="11"/>
      <c r="Y17" s="11"/>
      <c r="Z17" s="11"/>
      <c r="AA17" s="11"/>
      <c r="AB17" s="12" t="s">
        <v>12</v>
      </c>
    </row>
    <row r="18" spans="3:28" x14ac:dyDescent="0.25"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5"/>
      <c r="N18" s="12" t="s">
        <v>12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2" t="s">
        <v>12</v>
      </c>
    </row>
    <row r="19" spans="3:28" x14ac:dyDescent="0.25"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5"/>
      <c r="N19" s="12" t="s">
        <v>12</v>
      </c>
      <c r="O19" s="51" t="s">
        <v>108</v>
      </c>
      <c r="P19" s="11" t="s">
        <v>109</v>
      </c>
      <c r="Q19" s="11"/>
      <c r="R19" s="11"/>
      <c r="S19" s="11"/>
      <c r="T19" s="11"/>
      <c r="U19" s="48">
        <f>I5+1</f>
        <v>2027</v>
      </c>
      <c r="V19" s="11" t="s">
        <v>110</v>
      </c>
      <c r="W19" s="11"/>
      <c r="X19" s="11"/>
      <c r="Y19" s="11"/>
      <c r="Z19" s="11"/>
      <c r="AA19" s="11"/>
      <c r="AB19" s="12" t="s">
        <v>12</v>
      </c>
    </row>
    <row r="20" spans="3:28" x14ac:dyDescent="0.25"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5"/>
      <c r="N20" s="12" t="s">
        <v>12</v>
      </c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2" t="s">
        <v>12</v>
      </c>
    </row>
    <row r="21" spans="3:28" x14ac:dyDescent="0.25"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5"/>
      <c r="N21" s="12" t="s">
        <v>12</v>
      </c>
      <c r="O21" s="11"/>
      <c r="P21" s="18" t="s">
        <v>111</v>
      </c>
      <c r="Q21" s="12" t="s">
        <v>24</v>
      </c>
      <c r="R21" s="12">
        <v>12</v>
      </c>
      <c r="S21" s="12" t="s">
        <v>88</v>
      </c>
      <c r="T21" s="49" t="s">
        <v>103</v>
      </c>
      <c r="U21" s="49"/>
      <c r="V21" s="12" t="s">
        <v>88</v>
      </c>
      <c r="W21" s="52" t="s">
        <v>104</v>
      </c>
      <c r="X21" s="11"/>
      <c r="Y21" s="11"/>
      <c r="Z21" s="11"/>
      <c r="AA21" s="11"/>
      <c r="AB21" s="12" t="s">
        <v>12</v>
      </c>
    </row>
    <row r="22" spans="3:28" x14ac:dyDescent="0.25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5"/>
      <c r="N22" s="12" t="s">
        <v>12</v>
      </c>
      <c r="O22" s="11"/>
      <c r="P22" s="11"/>
      <c r="Q22" s="12" t="s">
        <v>24</v>
      </c>
      <c r="R22" s="12">
        <f>R21</f>
        <v>12</v>
      </c>
      <c r="S22" s="12" t="s">
        <v>88</v>
      </c>
      <c r="T22" s="49">
        <f>H10</f>
        <v>400</v>
      </c>
      <c r="U22" s="49"/>
      <c r="V22" s="12" t="s">
        <v>88</v>
      </c>
      <c r="W22" s="54">
        <f>1+H12</f>
        <v>1.1499999999999999</v>
      </c>
      <c r="X22" s="11"/>
      <c r="Y22" s="11"/>
      <c r="Z22" s="11"/>
      <c r="AA22" s="11"/>
      <c r="AB22" s="12" t="s">
        <v>12</v>
      </c>
    </row>
    <row r="23" spans="3:28" x14ac:dyDescent="0.25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"/>
      <c r="N23" s="12" t="s">
        <v>12</v>
      </c>
      <c r="O23" s="11"/>
      <c r="P23" s="11"/>
      <c r="Q23" s="12" t="s">
        <v>24</v>
      </c>
      <c r="R23" s="55">
        <f>R22*T22*W22</f>
        <v>5520</v>
      </c>
      <c r="S23" s="11"/>
      <c r="T23" s="11"/>
      <c r="U23" s="11"/>
      <c r="V23" s="11"/>
      <c r="W23" s="11"/>
      <c r="X23" s="11"/>
      <c r="Y23" s="11"/>
      <c r="Z23" s="11"/>
      <c r="AA23" s="11"/>
      <c r="AB23" s="12" t="s">
        <v>12</v>
      </c>
    </row>
    <row r="24" spans="3:28" x14ac:dyDescent="0.25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5"/>
      <c r="N24" s="12" t="s">
        <v>12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2" t="s">
        <v>12</v>
      </c>
    </row>
    <row r="25" spans="3:28" x14ac:dyDescent="0.25"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5"/>
      <c r="N25" s="12" t="s">
        <v>12</v>
      </c>
      <c r="O25" s="56" t="s">
        <v>112</v>
      </c>
      <c r="P25" s="11" t="s">
        <v>113</v>
      </c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2" t="s">
        <v>12</v>
      </c>
    </row>
    <row r="26" spans="3:28" x14ac:dyDescent="0.25"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5"/>
      <c r="N26" s="12" t="s">
        <v>12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2" t="s">
        <v>12</v>
      </c>
    </row>
    <row r="27" spans="3:28" x14ac:dyDescent="0.25"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5"/>
      <c r="N27" s="12" t="s">
        <v>12</v>
      </c>
      <c r="O27" s="11"/>
      <c r="P27" s="12" t="s">
        <v>114</v>
      </c>
      <c r="Q27" s="12" t="s">
        <v>24</v>
      </c>
      <c r="R27" s="12" t="s">
        <v>115</v>
      </c>
      <c r="S27" s="19" t="s">
        <v>63</v>
      </c>
      <c r="T27" s="12" t="s">
        <v>116</v>
      </c>
      <c r="U27" s="11"/>
      <c r="V27" s="11"/>
      <c r="W27" s="11"/>
      <c r="X27" s="11"/>
      <c r="Y27" s="11"/>
      <c r="Z27" s="11"/>
      <c r="AA27" s="11"/>
      <c r="AB27" s="12" t="s">
        <v>12</v>
      </c>
    </row>
    <row r="28" spans="3:28" x14ac:dyDescent="0.25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5"/>
      <c r="N28" s="12" t="s">
        <v>12</v>
      </c>
      <c r="O28" s="11"/>
      <c r="P28" s="11"/>
      <c r="Q28" s="12" t="s">
        <v>24</v>
      </c>
      <c r="R28" s="12">
        <f>R23</f>
        <v>5520</v>
      </c>
      <c r="S28" s="19" t="s">
        <v>63</v>
      </c>
      <c r="T28" s="12">
        <f>R17</f>
        <v>5160</v>
      </c>
      <c r="U28" s="11"/>
      <c r="V28" s="11"/>
      <c r="W28" s="11"/>
      <c r="X28" s="11"/>
      <c r="Y28" s="11"/>
      <c r="Z28" s="11"/>
      <c r="AA28" s="11"/>
      <c r="AB28" s="12" t="s">
        <v>12</v>
      </c>
    </row>
    <row r="29" spans="3:28" x14ac:dyDescent="0.25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5"/>
      <c r="N29" s="12" t="s">
        <v>12</v>
      </c>
      <c r="O29" s="11"/>
      <c r="P29" s="11"/>
      <c r="Q29" s="12" t="s">
        <v>24</v>
      </c>
      <c r="R29" s="57">
        <f>ROUND(R28/T28,4)</f>
        <v>1.0698000000000001</v>
      </c>
      <c r="S29" s="19"/>
      <c r="T29" s="12"/>
      <c r="U29" s="11"/>
      <c r="V29" s="11"/>
      <c r="W29" s="11"/>
      <c r="X29" s="11"/>
      <c r="Y29" s="11"/>
      <c r="Z29" s="11"/>
      <c r="AA29" s="11"/>
      <c r="AB29" s="12" t="s">
        <v>12</v>
      </c>
    </row>
    <row r="30" spans="3:28" x14ac:dyDescent="0.25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5"/>
      <c r="N30" s="12" t="s">
        <v>12</v>
      </c>
      <c r="O30" s="11"/>
      <c r="P30" s="11"/>
      <c r="Q30" s="11"/>
      <c r="R30" s="47" t="s">
        <v>117</v>
      </c>
      <c r="S30" s="11"/>
      <c r="T30" s="11"/>
      <c r="U30" s="11"/>
      <c r="V30" s="11"/>
      <c r="W30" s="11"/>
      <c r="X30" s="11"/>
      <c r="Y30" s="11"/>
      <c r="Z30" s="11"/>
      <c r="AA30" s="11"/>
      <c r="AB30" s="12" t="s">
        <v>12</v>
      </c>
    </row>
    <row r="31" spans="3:28" x14ac:dyDescent="0.25">
      <c r="N31" s="12" t="s">
        <v>12</v>
      </c>
      <c r="AB31" s="12" t="s">
        <v>12</v>
      </c>
    </row>
    <row r="32" spans="3:28" x14ac:dyDescent="0.25">
      <c r="N32" s="12" t="s">
        <v>12</v>
      </c>
      <c r="AB32" s="12" t="s">
        <v>12</v>
      </c>
    </row>
    <row r="33" spans="14:28" x14ac:dyDescent="0.25">
      <c r="N33" s="12" t="s">
        <v>12</v>
      </c>
      <c r="AB33" s="12" t="s">
        <v>12</v>
      </c>
    </row>
    <row r="34" spans="14:28" x14ac:dyDescent="0.25">
      <c r="N34" s="12" t="s">
        <v>12</v>
      </c>
      <c r="AB34" s="12" t="s">
        <v>12</v>
      </c>
    </row>
    <row r="35" spans="14:28" x14ac:dyDescent="0.25">
      <c r="N35" s="12" t="s">
        <v>12</v>
      </c>
      <c r="AB35" s="12" t="s">
        <v>12</v>
      </c>
    </row>
    <row r="36" spans="14:28" x14ac:dyDescent="0.25">
      <c r="N36" s="12" t="s">
        <v>12</v>
      </c>
      <c r="AB36" s="12" t="s">
        <v>12</v>
      </c>
    </row>
    <row r="37" spans="14:28" x14ac:dyDescent="0.25">
      <c r="N37" s="12" t="s">
        <v>12</v>
      </c>
      <c r="AB37" s="12" t="s">
        <v>12</v>
      </c>
    </row>
    <row r="38" spans="14:28" x14ac:dyDescent="0.25">
      <c r="N38" s="12" t="s">
        <v>12</v>
      </c>
      <c r="AB38" s="12" t="s">
        <v>12</v>
      </c>
    </row>
    <row r="39" spans="14:28" x14ac:dyDescent="0.25">
      <c r="N39" s="12" t="s">
        <v>12</v>
      </c>
      <c r="AB39" s="12" t="s">
        <v>12</v>
      </c>
    </row>
    <row r="40" spans="14:28" x14ac:dyDescent="0.25">
      <c r="N40" s="12" t="s">
        <v>12</v>
      </c>
      <c r="AB40" s="12" t="s">
        <v>12</v>
      </c>
    </row>
    <row r="41" spans="14:28" x14ac:dyDescent="0.25">
      <c r="N41" s="12" t="s">
        <v>12</v>
      </c>
      <c r="AB41" s="12" t="s">
        <v>12</v>
      </c>
    </row>
    <row r="42" spans="14:28" x14ac:dyDescent="0.25">
      <c r="N42" s="12" t="s">
        <v>12</v>
      </c>
      <c r="AB42" s="12" t="s">
        <v>12</v>
      </c>
    </row>
    <row r="43" spans="14:28" x14ac:dyDescent="0.25">
      <c r="N43" s="12" t="s">
        <v>12</v>
      </c>
      <c r="AB43" s="12" t="s">
        <v>12</v>
      </c>
    </row>
    <row r="44" spans="14:28" x14ac:dyDescent="0.25">
      <c r="N44" s="12" t="s">
        <v>12</v>
      </c>
      <c r="AB44" s="12" t="s">
        <v>12</v>
      </c>
    </row>
    <row r="45" spans="14:28" x14ac:dyDescent="0.25">
      <c r="N45" s="12" t="s">
        <v>12</v>
      </c>
      <c r="AB45" s="12" t="s">
        <v>12</v>
      </c>
    </row>
    <row r="46" spans="14:28" x14ac:dyDescent="0.25">
      <c r="N46" s="12" t="s">
        <v>12</v>
      </c>
      <c r="AB46" s="12" t="s">
        <v>12</v>
      </c>
    </row>
    <row r="47" spans="14:28" x14ac:dyDescent="0.25">
      <c r="N47" s="12" t="s">
        <v>12</v>
      </c>
      <c r="AB47" s="12" t="s">
        <v>12</v>
      </c>
    </row>
    <row r="48" spans="14:28" x14ac:dyDescent="0.25">
      <c r="N48" s="12" t="s">
        <v>12</v>
      </c>
      <c r="AB48" s="12" t="s">
        <v>12</v>
      </c>
    </row>
    <row r="49" spans="14:28" x14ac:dyDescent="0.25">
      <c r="N49" s="12" t="s">
        <v>12</v>
      </c>
      <c r="AB49" s="12" t="s">
        <v>12</v>
      </c>
    </row>
    <row r="50" spans="14:28" x14ac:dyDescent="0.25">
      <c r="N50" s="12" t="s">
        <v>12</v>
      </c>
      <c r="AB50" s="12" t="s">
        <v>12</v>
      </c>
    </row>
    <row r="51" spans="14:28" x14ac:dyDescent="0.25">
      <c r="N51" s="12" t="s">
        <v>12</v>
      </c>
      <c r="AB51" s="12" t="s">
        <v>12</v>
      </c>
    </row>
    <row r="52" spans="14:28" x14ac:dyDescent="0.25">
      <c r="N52" s="12" t="s">
        <v>12</v>
      </c>
      <c r="AB52" s="12" t="s">
        <v>12</v>
      </c>
    </row>
    <row r="53" spans="14:28" x14ac:dyDescent="0.25">
      <c r="N53" s="12" t="s">
        <v>12</v>
      </c>
      <c r="AB53" s="12" t="s">
        <v>12</v>
      </c>
    </row>
    <row r="54" spans="14:28" x14ac:dyDescent="0.25">
      <c r="N54" s="12" t="s">
        <v>12</v>
      </c>
      <c r="AB54" s="12" t="s">
        <v>12</v>
      </c>
    </row>
    <row r="55" spans="14:28" x14ac:dyDescent="0.25">
      <c r="N55" s="12" t="s">
        <v>12</v>
      </c>
      <c r="AB55" s="12" t="s">
        <v>12</v>
      </c>
    </row>
    <row r="56" spans="14:28" x14ac:dyDescent="0.25">
      <c r="N56" s="12" t="s">
        <v>12</v>
      </c>
      <c r="AB56" s="12" t="s">
        <v>12</v>
      </c>
    </row>
    <row r="57" spans="14:28" x14ac:dyDescent="0.25">
      <c r="N57" s="12" t="s">
        <v>12</v>
      </c>
      <c r="AB57" s="12" t="s">
        <v>12</v>
      </c>
    </row>
    <row r="58" spans="14:28" x14ac:dyDescent="0.25">
      <c r="N58" s="12" t="s">
        <v>12</v>
      </c>
      <c r="AB58" s="12" t="s">
        <v>12</v>
      </c>
    </row>
    <row r="59" spans="14:28" x14ac:dyDescent="0.25">
      <c r="N59" s="12" t="s">
        <v>12</v>
      </c>
      <c r="AB59" s="1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TOC</vt:lpstr>
      <vt:lpstr>W-05-Trd1</vt:lpstr>
      <vt:lpstr>W-05-Trd3</vt:lpstr>
      <vt:lpstr>W-05-PremDev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2021-02-07T00:46:33Z</dcterms:created>
  <dcterms:modified xsi:type="dcterms:W3CDTF">2021-04-27T14:05:26Z</dcterms:modified>
</cp:coreProperties>
</file>